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Kimpel\Dropbox (Personal)\financeable\Courses\Valuation\Final Files\1.5\"/>
    </mc:Choice>
  </mc:AlternateContent>
  <xr:revisionPtr revIDLastSave="0" documentId="13_ncr:1_{3A29FDB5-FF90-45B8-9779-B6322EFAFE0C}" xr6:coauthVersionLast="46" xr6:coauthVersionMax="46" xr10:uidLastSave="{00000000-0000-0000-0000-000000000000}"/>
  <bookViews>
    <workbookView xWindow="28680" yWindow="-120" windowWidth="29040" windowHeight="15840" xr2:uid="{0A9A931F-03DB-454D-91CD-989E64EF2205}"/>
  </bookViews>
  <sheets>
    <sheet name="Step 1 - Stage 1" sheetId="15" r:id="rId1"/>
    <sheet name="Step 2 - Stage 2" sheetId="14" r:id="rId2"/>
    <sheet name="Step 3 - WACC" sheetId="13" r:id="rId3"/>
    <sheet name="Step 4 - EV --&gt; Equity" sheetId="12" r:id="rId4"/>
    <sheet name="DCF Completed" sheetId="9" r:id="rId5"/>
  </sheet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7" i="15" l="1"/>
  <c r="R87" i="15"/>
  <c r="O87" i="15"/>
  <c r="M87" i="15"/>
  <c r="T87" i="14"/>
  <c r="R87" i="14"/>
  <c r="O87" i="14"/>
  <c r="M87" i="14"/>
  <c r="T87" i="13"/>
  <c r="R87" i="13"/>
  <c r="O87" i="13"/>
  <c r="M87" i="13"/>
  <c r="T87" i="12"/>
  <c r="R87" i="12"/>
  <c r="O87" i="12"/>
  <c r="M87" i="12"/>
  <c r="T87" i="9"/>
  <c r="W95" i="15" l="1"/>
  <c r="T95" i="15"/>
  <c r="R95" i="15"/>
  <c r="O95" i="15"/>
  <c r="M95" i="15"/>
  <c r="C75" i="15"/>
  <c r="D64" i="15" s="1"/>
  <c r="G27" i="15"/>
  <c r="H27" i="15" s="1"/>
  <c r="I27" i="15" s="1"/>
  <c r="J27" i="15" s="1"/>
  <c r="E20" i="15"/>
  <c r="H17" i="15"/>
  <c r="G17" i="15"/>
  <c r="E17" i="15"/>
  <c r="G14" i="15"/>
  <c r="H14" i="15" s="1"/>
  <c r="E14" i="15"/>
  <c r="E10" i="15"/>
  <c r="E11" i="15" s="1"/>
  <c r="G8" i="15"/>
  <c r="H8" i="15" s="1"/>
  <c r="E8" i="15"/>
  <c r="G5" i="15"/>
  <c r="H5" i="15" s="1"/>
  <c r="I5" i="15" s="1"/>
  <c r="J5" i="15" s="1"/>
  <c r="G3" i="15"/>
  <c r="H3" i="15" s="1"/>
  <c r="I3" i="15" s="1"/>
  <c r="J3" i="15" s="1"/>
  <c r="W95" i="14"/>
  <c r="T95" i="14"/>
  <c r="R95" i="14"/>
  <c r="O95" i="14"/>
  <c r="M95" i="14"/>
  <c r="C75" i="14"/>
  <c r="D64" i="14" s="1"/>
  <c r="G27" i="14"/>
  <c r="H27" i="14" s="1"/>
  <c r="I27" i="14" s="1"/>
  <c r="J27" i="14" s="1"/>
  <c r="E20" i="14"/>
  <c r="G17" i="14"/>
  <c r="H17" i="14" s="1"/>
  <c r="E17" i="14"/>
  <c r="G14" i="14"/>
  <c r="H14" i="14" s="1"/>
  <c r="E14" i="14"/>
  <c r="E11" i="14"/>
  <c r="E10" i="14"/>
  <c r="G8" i="14"/>
  <c r="H8" i="14" s="1"/>
  <c r="E8" i="14"/>
  <c r="G5" i="14"/>
  <c r="H5" i="14" s="1"/>
  <c r="I5" i="14" s="1"/>
  <c r="J5" i="14" s="1"/>
  <c r="F4" i="14"/>
  <c r="G4" i="14" s="1"/>
  <c r="G3" i="14"/>
  <c r="H3" i="14" s="1"/>
  <c r="I3" i="14" s="1"/>
  <c r="J3" i="14" s="1"/>
  <c r="W95" i="13"/>
  <c r="R95" i="13"/>
  <c r="C75" i="13"/>
  <c r="D64" i="13" s="1"/>
  <c r="G27" i="13"/>
  <c r="H27" i="13" s="1"/>
  <c r="I27" i="13" s="1"/>
  <c r="J27" i="13" s="1"/>
  <c r="E20" i="13"/>
  <c r="G17" i="13"/>
  <c r="H17" i="13" s="1"/>
  <c r="E17" i="13"/>
  <c r="G14" i="13"/>
  <c r="H14" i="13" s="1"/>
  <c r="E14" i="13"/>
  <c r="E10" i="13"/>
  <c r="E11" i="13" s="1"/>
  <c r="H8" i="13"/>
  <c r="I8" i="13" s="1"/>
  <c r="G8" i="13"/>
  <c r="E8" i="13"/>
  <c r="G5" i="13"/>
  <c r="H5" i="13" s="1"/>
  <c r="I5" i="13" s="1"/>
  <c r="J5" i="13" s="1"/>
  <c r="F4" i="13"/>
  <c r="F7" i="13" s="1"/>
  <c r="G3" i="13"/>
  <c r="H3" i="13" s="1"/>
  <c r="I3" i="13" s="1"/>
  <c r="J3" i="13" s="1"/>
  <c r="E95" i="12"/>
  <c r="W95" i="12" s="1"/>
  <c r="E87" i="12"/>
  <c r="E78" i="12"/>
  <c r="D78" i="12"/>
  <c r="E77" i="12"/>
  <c r="E79" i="12" s="1"/>
  <c r="E94" i="12" s="1"/>
  <c r="R95" i="12" s="1"/>
  <c r="D77" i="12"/>
  <c r="D79" i="12" s="1"/>
  <c r="C75" i="12"/>
  <c r="D64" i="12" s="1"/>
  <c r="E61" i="12"/>
  <c r="D65" i="12" s="1"/>
  <c r="G27" i="12"/>
  <c r="H27" i="12" s="1"/>
  <c r="I27" i="12" s="1"/>
  <c r="J27" i="12" s="1"/>
  <c r="E20" i="12"/>
  <c r="F19" i="12"/>
  <c r="F31" i="12" s="1"/>
  <c r="H17" i="12"/>
  <c r="I17" i="12" s="1"/>
  <c r="G17" i="12"/>
  <c r="E17" i="12"/>
  <c r="G14" i="12"/>
  <c r="H14" i="12" s="1"/>
  <c r="E14" i="12"/>
  <c r="F13" i="12"/>
  <c r="F32" i="12" s="1"/>
  <c r="E10" i="12"/>
  <c r="E11" i="12" s="1"/>
  <c r="G8" i="12"/>
  <c r="E8" i="12"/>
  <c r="G5" i="12"/>
  <c r="H5" i="12" s="1"/>
  <c r="I5" i="12" s="1"/>
  <c r="J5" i="12" s="1"/>
  <c r="F4" i="12"/>
  <c r="F7" i="12" s="1"/>
  <c r="G3" i="12"/>
  <c r="H3" i="12" s="1"/>
  <c r="I3" i="12" s="1"/>
  <c r="J3" i="12" s="1"/>
  <c r="E111" i="9"/>
  <c r="J111" i="9"/>
  <c r="J109" i="9"/>
  <c r="J108" i="9"/>
  <c r="E109" i="9"/>
  <c r="E108" i="9"/>
  <c r="E102" i="9"/>
  <c r="D64" i="9"/>
  <c r="C75" i="9"/>
  <c r="I8" i="15" l="1"/>
  <c r="I14" i="15"/>
  <c r="I17" i="15"/>
  <c r="F11" i="15"/>
  <c r="G11" i="15"/>
  <c r="I14" i="14"/>
  <c r="I8" i="14"/>
  <c r="I17" i="14"/>
  <c r="H4" i="14"/>
  <c r="G19" i="14"/>
  <c r="G7" i="14"/>
  <c r="G13" i="14"/>
  <c r="G32" i="14" s="1"/>
  <c r="G16" i="14"/>
  <c r="G30" i="14" s="1"/>
  <c r="F13" i="14"/>
  <c r="F32" i="14" s="1"/>
  <c r="F16" i="14"/>
  <c r="F30" i="14" s="1"/>
  <c r="F7" i="14"/>
  <c r="F19" i="14"/>
  <c r="I17" i="13"/>
  <c r="I14" i="13"/>
  <c r="J8" i="13"/>
  <c r="F28" i="13"/>
  <c r="F16" i="13"/>
  <c r="F30" i="13" s="1"/>
  <c r="G4" i="13"/>
  <c r="F13" i="13"/>
  <c r="F32" i="13" s="1"/>
  <c r="F19" i="13"/>
  <c r="G13" i="13"/>
  <c r="G32" i="13" s="1"/>
  <c r="J17" i="12"/>
  <c r="D66" i="12"/>
  <c r="E66" i="12" s="1"/>
  <c r="F28" i="12"/>
  <c r="I14" i="12"/>
  <c r="H8" i="12"/>
  <c r="G4" i="12"/>
  <c r="F16" i="12"/>
  <c r="F30" i="12" s="1"/>
  <c r="R87" i="9"/>
  <c r="O87" i="9"/>
  <c r="E77" i="9"/>
  <c r="D77" i="9"/>
  <c r="D79" i="9" s="1"/>
  <c r="E78" i="9"/>
  <c r="D78" i="9"/>
  <c r="E87" i="9"/>
  <c r="E61" i="9"/>
  <c r="D65" i="9" s="1"/>
  <c r="G27" i="9"/>
  <c r="H27" i="9" s="1"/>
  <c r="I27" i="9" s="1"/>
  <c r="J27" i="9" s="1"/>
  <c r="E20" i="9"/>
  <c r="G17" i="9"/>
  <c r="H17" i="9" s="1"/>
  <c r="E17" i="9"/>
  <c r="G14" i="9"/>
  <c r="E14" i="9"/>
  <c r="E10" i="9"/>
  <c r="E11" i="9" s="1"/>
  <c r="G8" i="9"/>
  <c r="E8" i="9"/>
  <c r="G5" i="9"/>
  <c r="H5" i="9" s="1"/>
  <c r="I5" i="9" s="1"/>
  <c r="J5" i="9" s="1"/>
  <c r="F4" i="9"/>
  <c r="F19" i="9" s="1"/>
  <c r="G3" i="9"/>
  <c r="H3" i="9" s="1"/>
  <c r="I3" i="9" s="1"/>
  <c r="J3" i="9" s="1"/>
  <c r="E64" i="12" l="1"/>
  <c r="E91" i="12" s="1"/>
  <c r="O95" i="12" s="1"/>
  <c r="J17" i="15"/>
  <c r="J14" i="15"/>
  <c r="J8" i="15"/>
  <c r="F28" i="14"/>
  <c r="F10" i="14"/>
  <c r="F11" i="14" s="1"/>
  <c r="H19" i="14"/>
  <c r="I4" i="14"/>
  <c r="G31" i="14"/>
  <c r="F31" i="14"/>
  <c r="H7" i="14"/>
  <c r="H31" i="14"/>
  <c r="H16" i="14"/>
  <c r="H30" i="14" s="1"/>
  <c r="J8" i="14"/>
  <c r="I7" i="14"/>
  <c r="H13" i="14"/>
  <c r="H32" i="14" s="1"/>
  <c r="G28" i="14"/>
  <c r="G10" i="14"/>
  <c r="G11" i="14" s="1"/>
  <c r="I16" i="14"/>
  <c r="I30" i="14" s="1"/>
  <c r="J17" i="14"/>
  <c r="I13" i="14"/>
  <c r="I32" i="14" s="1"/>
  <c r="J14" i="14"/>
  <c r="F10" i="13"/>
  <c r="F11" i="13" s="1"/>
  <c r="J14" i="13"/>
  <c r="G19" i="13"/>
  <c r="G16" i="13"/>
  <c r="G30" i="13" s="1"/>
  <c r="G7" i="13"/>
  <c r="H4" i="13"/>
  <c r="F29" i="13"/>
  <c r="F33" i="13" s="1"/>
  <c r="F34" i="13" s="1"/>
  <c r="G31" i="13"/>
  <c r="F31" i="13"/>
  <c r="T95" i="13"/>
  <c r="J17" i="13"/>
  <c r="J14" i="12"/>
  <c r="F29" i="12"/>
  <c r="F33" i="12" s="1"/>
  <c r="G16" i="12"/>
  <c r="G30" i="12" s="1"/>
  <c r="H4" i="12"/>
  <c r="G13" i="12"/>
  <c r="G32" i="12" s="1"/>
  <c r="G19" i="12"/>
  <c r="F10" i="12"/>
  <c r="F11" i="12" s="1"/>
  <c r="H7" i="12"/>
  <c r="I8" i="12"/>
  <c r="G7" i="12"/>
  <c r="E65" i="12"/>
  <c r="E92" i="12" s="1"/>
  <c r="T95" i="12" s="1"/>
  <c r="E79" i="9"/>
  <c r="E94" i="9" s="1"/>
  <c r="R95" i="9" s="1"/>
  <c r="D66" i="9"/>
  <c r="E64" i="9" s="1"/>
  <c r="E91" i="9" s="1"/>
  <c r="O95" i="9" s="1"/>
  <c r="E95" i="9"/>
  <c r="M87" i="9"/>
  <c r="F31" i="9"/>
  <c r="I17" i="9"/>
  <c r="H8" i="9"/>
  <c r="G4" i="9"/>
  <c r="G7" i="9" s="1"/>
  <c r="F16" i="9"/>
  <c r="F30" i="9" s="1"/>
  <c r="F7" i="9"/>
  <c r="H14" i="9"/>
  <c r="F13" i="9"/>
  <c r="F32" i="9" s="1"/>
  <c r="H11" i="15" l="1"/>
  <c r="I10" i="14"/>
  <c r="I11" i="14" s="1"/>
  <c r="I28" i="14"/>
  <c r="G29" i="14"/>
  <c r="G33" i="14"/>
  <c r="G34" i="14" s="1"/>
  <c r="H10" i="14"/>
  <c r="H11" i="14" s="1"/>
  <c r="H28" i="14"/>
  <c r="I19" i="14"/>
  <c r="J4" i="14"/>
  <c r="J19" i="14" s="1"/>
  <c r="F33" i="14"/>
  <c r="F34" i="14" s="1"/>
  <c r="F29" i="14"/>
  <c r="G10" i="13"/>
  <c r="G11" i="13" s="1"/>
  <c r="G28" i="13"/>
  <c r="M95" i="13"/>
  <c r="O95" i="13"/>
  <c r="H19" i="13"/>
  <c r="I4" i="13"/>
  <c r="H16" i="13"/>
  <c r="H30" i="13" s="1"/>
  <c r="H13" i="13"/>
  <c r="H32" i="13" s="1"/>
  <c r="H7" i="13"/>
  <c r="H31" i="13"/>
  <c r="E97" i="12"/>
  <c r="G10" i="12"/>
  <c r="G11" i="12" s="1"/>
  <c r="G28" i="12"/>
  <c r="H28" i="12"/>
  <c r="H19" i="12"/>
  <c r="H16" i="12"/>
  <c r="H30" i="12" s="1"/>
  <c r="I4" i="12"/>
  <c r="H13" i="12"/>
  <c r="H32" i="12" s="1"/>
  <c r="J8" i="12"/>
  <c r="I7" i="12"/>
  <c r="H31" i="12"/>
  <c r="G31" i="12"/>
  <c r="E66" i="9"/>
  <c r="E65" i="9"/>
  <c r="E92" i="9" s="1"/>
  <c r="T95" i="9" s="1"/>
  <c r="W95" i="9"/>
  <c r="G28" i="9"/>
  <c r="F10" i="9"/>
  <c r="F11" i="9" s="1"/>
  <c r="F28" i="9"/>
  <c r="I8" i="9"/>
  <c r="I14" i="9"/>
  <c r="G19" i="9"/>
  <c r="H4" i="9"/>
  <c r="H7" i="9" s="1"/>
  <c r="G16" i="9"/>
  <c r="G30" i="9" s="1"/>
  <c r="G13" i="9"/>
  <c r="G32" i="9" s="1"/>
  <c r="J17" i="9"/>
  <c r="M95" i="12" l="1"/>
  <c r="E25" i="12"/>
  <c r="F34" i="12" s="1"/>
  <c r="I11" i="15"/>
  <c r="J31" i="14"/>
  <c r="H29" i="14"/>
  <c r="H33" i="14"/>
  <c r="H34" i="14" s="1"/>
  <c r="I29" i="14"/>
  <c r="J13" i="14"/>
  <c r="J32" i="14" s="1"/>
  <c r="J7" i="14"/>
  <c r="I31" i="14"/>
  <c r="I33" i="14" s="1"/>
  <c r="I34" i="14" s="1"/>
  <c r="J16" i="14"/>
  <c r="J30" i="14" s="1"/>
  <c r="I19" i="13"/>
  <c r="J4" i="13"/>
  <c r="I7" i="13"/>
  <c r="I13" i="13"/>
  <c r="I32" i="13" s="1"/>
  <c r="I16" i="13"/>
  <c r="I30" i="13" s="1"/>
  <c r="G29" i="13"/>
  <c r="G33" i="13"/>
  <c r="G34" i="13" s="1"/>
  <c r="H28" i="13"/>
  <c r="H10" i="13"/>
  <c r="H11" i="13" s="1"/>
  <c r="I31" i="13"/>
  <c r="I28" i="12"/>
  <c r="H29" i="12"/>
  <c r="H33" i="12"/>
  <c r="G29" i="12"/>
  <c r="G33" i="12" s="1"/>
  <c r="J4" i="12"/>
  <c r="J7" i="12" s="1"/>
  <c r="I19" i="12"/>
  <c r="I16" i="12"/>
  <c r="I30" i="12" s="1"/>
  <c r="I13" i="12"/>
  <c r="I32" i="12" s="1"/>
  <c r="H10" i="12"/>
  <c r="H11" i="12" s="1"/>
  <c r="E97" i="9"/>
  <c r="H28" i="9"/>
  <c r="G31" i="9"/>
  <c r="I4" i="9"/>
  <c r="I7" i="9" s="1"/>
  <c r="H19" i="9"/>
  <c r="H16" i="9"/>
  <c r="H30" i="9" s="1"/>
  <c r="H13" i="9"/>
  <c r="H32" i="9" s="1"/>
  <c r="J8" i="9"/>
  <c r="F29" i="9"/>
  <c r="F33" i="9" s="1"/>
  <c r="G29" i="9"/>
  <c r="J14" i="9"/>
  <c r="G10" i="9"/>
  <c r="G11" i="9" s="1"/>
  <c r="H34" i="12" l="1"/>
  <c r="G34" i="12"/>
  <c r="M95" i="9"/>
  <c r="E25" i="9"/>
  <c r="F34" i="9" s="1"/>
  <c r="J11" i="15"/>
  <c r="J28" i="14"/>
  <c r="J10" i="14"/>
  <c r="J19" i="13"/>
  <c r="J7" i="13"/>
  <c r="J16" i="13"/>
  <c r="J30" i="13" s="1"/>
  <c r="J13" i="13"/>
  <c r="J32" i="13" s="1"/>
  <c r="H29" i="13"/>
  <c r="H33" i="13" s="1"/>
  <c r="H34" i="13" s="1"/>
  <c r="I28" i="13"/>
  <c r="I10" i="13"/>
  <c r="I11" i="13" s="1"/>
  <c r="J31" i="13"/>
  <c r="J28" i="12"/>
  <c r="I31" i="12"/>
  <c r="I33" i="12"/>
  <c r="I34" i="12" s="1"/>
  <c r="I29" i="12"/>
  <c r="J19" i="12"/>
  <c r="J31" i="12" s="1"/>
  <c r="J16" i="12"/>
  <c r="J30" i="12" s="1"/>
  <c r="J13" i="12"/>
  <c r="J32" i="12" s="1"/>
  <c r="I10" i="12"/>
  <c r="I11" i="12" s="1"/>
  <c r="G33" i="9"/>
  <c r="I13" i="9"/>
  <c r="I32" i="9" s="1"/>
  <c r="I28" i="9"/>
  <c r="J4" i="9"/>
  <c r="J7" i="9" s="1"/>
  <c r="I19" i="9"/>
  <c r="I31" i="9" s="1"/>
  <c r="I16" i="9"/>
  <c r="I30" i="9" s="1"/>
  <c r="H31" i="9"/>
  <c r="H10" i="9"/>
  <c r="H11" i="9" s="1"/>
  <c r="H29" i="9"/>
  <c r="H33" i="9" s="1"/>
  <c r="H34" i="9" l="1"/>
  <c r="G34" i="9"/>
  <c r="J29" i="14"/>
  <c r="J33" i="14" s="1"/>
  <c r="J11" i="14"/>
  <c r="I29" i="13"/>
  <c r="I33" i="13" s="1"/>
  <c r="I34" i="13" s="1"/>
  <c r="J10" i="13"/>
  <c r="J28" i="13"/>
  <c r="J10" i="12"/>
  <c r="J29" i="12"/>
  <c r="J33" i="12" s="1"/>
  <c r="J28" i="9"/>
  <c r="J19" i="9"/>
  <c r="J31" i="9" s="1"/>
  <c r="J16" i="9"/>
  <c r="J30" i="9" s="1"/>
  <c r="I29" i="9"/>
  <c r="I33" i="9" s="1"/>
  <c r="I34" i="9" s="1"/>
  <c r="J13" i="9"/>
  <c r="J32" i="9" s="1"/>
  <c r="I10" i="9"/>
  <c r="I11" i="9" s="1"/>
  <c r="J34" i="14" l="1"/>
  <c r="E36" i="14" s="1"/>
  <c r="J29" i="13"/>
  <c r="J33" i="13" s="1"/>
  <c r="J42" i="13"/>
  <c r="J45" i="13" s="1"/>
  <c r="J49" i="13" s="1"/>
  <c r="J52" i="13" s="1"/>
  <c r="J11" i="13"/>
  <c r="E43" i="12"/>
  <c r="E45" i="12" s="1"/>
  <c r="E49" i="12" s="1"/>
  <c r="E52" i="12" s="1"/>
  <c r="J34" i="12"/>
  <c r="E36" i="12" s="1"/>
  <c r="J11" i="12"/>
  <c r="J42" i="12"/>
  <c r="J45" i="12" s="1"/>
  <c r="J49" i="12" s="1"/>
  <c r="J52" i="12" s="1"/>
  <c r="J10" i="9"/>
  <c r="J29" i="9"/>
  <c r="J33" i="9" s="1"/>
  <c r="E43" i="13" l="1"/>
  <c r="E45" i="13" s="1"/>
  <c r="E49" i="13" s="1"/>
  <c r="E52" i="13" s="1"/>
  <c r="J34" i="13"/>
  <c r="E36" i="13" s="1"/>
  <c r="J51" i="12"/>
  <c r="J53" i="12" s="1"/>
  <c r="E51" i="12"/>
  <c r="E53" i="12" s="1"/>
  <c r="E43" i="9"/>
  <c r="E45" i="9" s="1"/>
  <c r="E49" i="9" s="1"/>
  <c r="E52" i="9" s="1"/>
  <c r="J34" i="9"/>
  <c r="E36" i="9" s="1"/>
  <c r="J11" i="9"/>
  <c r="J42" i="9"/>
  <c r="J45" i="9" s="1"/>
  <c r="J49" i="9" s="1"/>
  <c r="J52" i="9" s="1"/>
  <c r="J51" i="13" l="1"/>
  <c r="J53" i="13" s="1"/>
  <c r="E51" i="13"/>
  <c r="E53" i="13" s="1"/>
  <c r="J51" i="9"/>
  <c r="J53" i="9" s="1"/>
  <c r="J107" i="9" s="1"/>
  <c r="J110" i="9" s="1"/>
  <c r="J112" i="9" s="1"/>
  <c r="E51" i="9"/>
  <c r="E53" i="9" s="1"/>
  <c r="E107" i="9" s="1"/>
  <c r="E110" i="9" s="1"/>
  <c r="E112" i="9" s="1"/>
</calcChain>
</file>

<file path=xl/sharedStrings.xml><?xml version="1.0" encoding="utf-8"?>
<sst xmlns="http://schemas.openxmlformats.org/spreadsheetml/2006/main" count="600" uniqueCount="78">
  <si>
    <t>EBIT</t>
  </si>
  <si>
    <t>Tax Rate</t>
  </si>
  <si>
    <t>Revenue</t>
  </si>
  <si>
    <t xml:space="preserve">YoY Growth % </t>
  </si>
  <si>
    <t>Margin %</t>
  </si>
  <si>
    <t>(-): Tax</t>
  </si>
  <si>
    <t>(+/-): Change in NWC</t>
  </si>
  <si>
    <t>(+): D&amp;A</t>
  </si>
  <si>
    <t>(-): Capital Expenditures</t>
  </si>
  <si>
    <t>CapEx</t>
  </si>
  <si>
    <t>% of Sales</t>
  </si>
  <si>
    <t>Net Working Capital</t>
  </si>
  <si>
    <t>Prior Year</t>
  </si>
  <si>
    <t>Income Tax Rate</t>
  </si>
  <si>
    <t>Depreciation &amp; Amortization</t>
  </si>
  <si>
    <t>Unlevered Free Cash Flow (UFCF)</t>
  </si>
  <si>
    <t>Exit Multiple Method</t>
  </si>
  <si>
    <t>WACC</t>
  </si>
  <si>
    <t>Long-Term Growth Rate (g)</t>
  </si>
  <si>
    <t>Year 5 Cash Flow</t>
  </si>
  <si>
    <t>WACC - g</t>
  </si>
  <si>
    <r>
      <t>CF</t>
    </r>
    <r>
      <rPr>
        <vertAlign val="subscript"/>
        <sz val="11"/>
        <color theme="1"/>
        <rFont val="Calibri"/>
        <family val="2"/>
      </rPr>
      <t>5</t>
    </r>
    <r>
      <rPr>
        <sz val="11"/>
        <color theme="1"/>
        <rFont val="Calibri"/>
        <family val="2"/>
        <scheme val="minor"/>
      </rPr>
      <t xml:space="preserve"> * (1 + g)</t>
    </r>
  </si>
  <si>
    <t>Discounted UFCF</t>
  </si>
  <si>
    <t>Stage 1 Value (Years 1 - 5)</t>
  </si>
  <si>
    <t>Stage 2 Value (Years 5+)</t>
  </si>
  <si>
    <t>Discounted Terminal Value</t>
  </si>
  <si>
    <t>Total Enterprise Value</t>
  </si>
  <si>
    <t>EBITDA</t>
  </si>
  <si>
    <t>Year 5 EBITDA</t>
  </si>
  <si>
    <t>Terminal Value</t>
  </si>
  <si>
    <t>Plus: Cash</t>
  </si>
  <si>
    <t>Equity Value</t>
  </si>
  <si>
    <t>Equity Value Per Share</t>
  </si>
  <si>
    <t>Fully-Diluted Share Count (millions)</t>
  </si>
  <si>
    <t>Price Per Share</t>
  </si>
  <si>
    <t>Market Capitalization</t>
  </si>
  <si>
    <t>Less: Financial Debt</t>
  </si>
  <si>
    <t>WACC Calculation</t>
  </si>
  <si>
    <t>=</t>
  </si>
  <si>
    <t>Debt</t>
  </si>
  <si>
    <t>+</t>
  </si>
  <si>
    <t>Debt + Equity</t>
  </si>
  <si>
    <t>*</t>
  </si>
  <si>
    <t>Cost of Equity</t>
  </si>
  <si>
    <t>Equity (Ke)</t>
  </si>
  <si>
    <t>Beta</t>
  </si>
  <si>
    <t>Risk Free Rate</t>
  </si>
  <si>
    <t>Debt Value</t>
  </si>
  <si>
    <t>Total Capitalization</t>
  </si>
  <si>
    <t>% of Total</t>
  </si>
  <si>
    <t>Equity &amp; Debt Weights:</t>
  </si>
  <si>
    <t>Equity Risk Premium</t>
  </si>
  <si>
    <t>Revolver</t>
  </si>
  <si>
    <t>Loan</t>
  </si>
  <si>
    <t>Bond 1</t>
  </si>
  <si>
    <t>Bond 2</t>
  </si>
  <si>
    <t>Coupon</t>
  </si>
  <si>
    <t>YTM</t>
  </si>
  <si>
    <t>Weighted Average</t>
  </si>
  <si>
    <t>After-Tax Cost of Debt</t>
  </si>
  <si>
    <t>Principal</t>
  </si>
  <si>
    <t>Debt / (Debt + Equity)</t>
  </si>
  <si>
    <t>Equity / (Debt + Equity)</t>
  </si>
  <si>
    <t>Company Financials</t>
  </si>
  <si>
    <t>Free Cash Flow Calculations (Stage 1)</t>
  </si>
  <si>
    <t>Cost of Equity Formula Helper</t>
  </si>
  <si>
    <t>WACC Formula Helper</t>
  </si>
  <si>
    <t>Cost of Debt:</t>
  </si>
  <si>
    <t>Cost of Equity:</t>
  </si>
  <si>
    <t>Weighted Average Cost of Capital:</t>
  </si>
  <si>
    <t>Perpetuity Growth Method</t>
  </si>
  <si>
    <t>Financial Debt</t>
  </si>
  <si>
    <t>Total</t>
  </si>
  <si>
    <t>Cash on Balance Sheet</t>
  </si>
  <si>
    <t>Enterprise Value --&gt;  Equity Value</t>
  </si>
  <si>
    <t>Peer EV/EBITDA Mult Avg</t>
  </si>
  <si>
    <t>Terminal Value Calculations (Stage 2)</t>
  </si>
  <si>
    <t>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</si>
</sst>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Year &quot;0"/>
    <numFmt numFmtId="165" formatCode="_(#,##0.0%_);\(#,##0.0%\);_(&quot;–&quot;_)_%;_(@_)_%"/>
    <numFmt numFmtId="166" formatCode="_(#,##0%_);\(#,##0%\);_(&quot;–&quot;_)_%;_(@_)_%"/>
    <numFmt numFmtId="167" formatCode="_([$$]#,##0.0_);\([$$]#,##0.0\);_(@_)"/>
    <numFmt numFmtId="168" formatCode="#,##0.0%;\(#,##0.0%\);&quot;–&quot;;@"/>
    <numFmt numFmtId="169" formatCode="_(#,##0.0_);\(#,##0.0\);_(&quot;–&quot;_);_(@_)"/>
    <numFmt numFmtId="170" formatCode="_(0.0\x_);_(\(0.0\x\);_(&quot;–&quot;_)_%;_(@_)_%"/>
    <numFmt numFmtId="171" formatCode="_([$$]#,##0.00_);\([$$]#,##0.00\);_(@_)"/>
    <numFmt numFmtId="172" formatCode="_(#,##0.00_);\(#,##0.00\);_(&quot;–&quot;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165" fontId="4" fillId="0" borderId="0" xfId="0" applyNumberFormat="1" applyFont="1"/>
    <xf numFmtId="0" fontId="0" fillId="0" borderId="0" xfId="0" quotePrefix="1"/>
    <xf numFmtId="0" fontId="0" fillId="0" borderId="0" xfId="0" applyFont="1"/>
    <xf numFmtId="165" fontId="2" fillId="0" borderId="0" xfId="0" applyNumberFormat="1" applyFont="1"/>
    <xf numFmtId="167" fontId="2" fillId="0" borderId="5" xfId="0" applyNumberFormat="1" applyFont="1" applyBorder="1"/>
    <xf numFmtId="0" fontId="0" fillId="0" borderId="5" xfId="0" applyBorder="1"/>
    <xf numFmtId="165" fontId="4" fillId="0" borderId="5" xfId="0" applyNumberFormat="1" applyFont="1" applyBorder="1"/>
    <xf numFmtId="165" fontId="6" fillId="0" borderId="6" xfId="0" applyNumberFormat="1" applyFont="1" applyBorder="1"/>
    <xf numFmtId="164" fontId="1" fillId="0" borderId="8" xfId="0" applyNumberFormat="1" applyFont="1" applyBorder="1" applyAlignment="1">
      <alignment horizontal="center"/>
    </xf>
    <xf numFmtId="165" fontId="6" fillId="0" borderId="5" xfId="0" applyNumberFormat="1" applyFont="1" applyBorder="1"/>
    <xf numFmtId="167" fontId="2" fillId="0" borderId="8" xfId="0" applyNumberFormat="1" applyFont="1" applyBorder="1"/>
    <xf numFmtId="0" fontId="0" fillId="0" borderId="0" xfId="0" quotePrefix="1" applyBorder="1"/>
    <xf numFmtId="0" fontId="1" fillId="0" borderId="7" xfId="0" applyFont="1" applyBorder="1"/>
    <xf numFmtId="0" fontId="1" fillId="0" borderId="0" xfId="0" applyFont="1"/>
    <xf numFmtId="0" fontId="0" fillId="0" borderId="2" xfId="0" applyBorder="1"/>
    <xf numFmtId="165" fontId="0" fillId="0" borderId="4" xfId="0" applyNumberFormat="1" applyBorder="1" applyAlignment="1">
      <alignment horizontal="center"/>
    </xf>
    <xf numFmtId="167" fontId="1" fillId="2" borderId="7" xfId="0" applyNumberFormat="1" applyFont="1" applyFill="1" applyBorder="1"/>
    <xf numFmtId="0" fontId="0" fillId="0" borderId="8" xfId="0" applyBorder="1"/>
    <xf numFmtId="0" fontId="0" fillId="0" borderId="4" xfId="0" applyBorder="1" applyAlignment="1">
      <alignment horizont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/>
    <xf numFmtId="165" fontId="2" fillId="0" borderId="0" xfId="0" applyNumberFormat="1" applyFont="1" applyBorder="1" applyAlignment="1">
      <alignment horizontal="center"/>
    </xf>
    <xf numFmtId="0" fontId="0" fillId="2" borderId="0" xfId="0" applyFill="1"/>
    <xf numFmtId="0" fontId="1" fillId="0" borderId="3" xfId="0" applyFont="1" applyBorder="1"/>
    <xf numFmtId="165" fontId="6" fillId="0" borderId="0" xfId="0" applyNumberFormat="1" applyFont="1"/>
    <xf numFmtId="170" fontId="0" fillId="0" borderId="0" xfId="0" applyNumberFormat="1"/>
    <xf numFmtId="170" fontId="2" fillId="0" borderId="0" xfId="0" applyNumberFormat="1" applyFont="1"/>
    <xf numFmtId="167" fontId="5" fillId="0" borderId="0" xfId="0" applyNumberFormat="1" applyFont="1"/>
    <xf numFmtId="167" fontId="5" fillId="2" borderId="0" xfId="0" applyNumberFormat="1" applyFont="1" applyFill="1"/>
    <xf numFmtId="0" fontId="1" fillId="0" borderId="2" xfId="0" applyFont="1" applyBorder="1"/>
    <xf numFmtId="0" fontId="1" fillId="0" borderId="3" xfId="0" applyFont="1" applyFill="1" applyBorder="1"/>
    <xf numFmtId="169" fontId="5" fillId="0" borderId="0" xfId="0" applyNumberFormat="1" applyFont="1"/>
    <xf numFmtId="164" fontId="7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9" fontId="5" fillId="0" borderId="0" xfId="0" applyNumberFormat="1" applyFont="1" applyBorder="1"/>
    <xf numFmtId="167" fontId="9" fillId="2" borderId="7" xfId="0" applyNumberFormat="1" applyFont="1" applyFill="1" applyBorder="1"/>
    <xf numFmtId="167" fontId="9" fillId="2" borderId="0" xfId="0" applyNumberFormat="1" applyFont="1" applyFill="1"/>
    <xf numFmtId="167" fontId="9" fillId="2" borderId="4" xfId="0" applyNumberFormat="1" applyFont="1" applyFill="1" applyBorder="1"/>
    <xf numFmtId="167" fontId="5" fillId="2" borderId="0" xfId="0" applyNumberFormat="1" applyFont="1" applyFill="1" applyBorder="1"/>
    <xf numFmtId="167" fontId="9" fillId="2" borderId="9" xfId="0" applyNumberFormat="1" applyFont="1" applyFill="1" applyBorder="1"/>
    <xf numFmtId="171" fontId="9" fillId="2" borderId="9" xfId="0" applyNumberFormat="1" applyFont="1" applyFill="1" applyBorder="1"/>
    <xf numFmtId="165" fontId="6" fillId="0" borderId="0" xfId="0" applyNumberFormat="1" applyFont="1" applyFill="1" applyBorder="1" applyAlignment="1"/>
    <xf numFmtId="0" fontId="0" fillId="0" borderId="0" xfId="0" applyFont="1" applyFill="1" applyBorder="1"/>
    <xf numFmtId="0" fontId="1" fillId="0" borderId="10" xfId="0" applyFont="1" applyFill="1" applyBorder="1"/>
    <xf numFmtId="0" fontId="0" fillId="0" borderId="10" xfId="0" applyBorder="1"/>
    <xf numFmtId="0" fontId="0" fillId="0" borderId="0" xfId="0" applyBorder="1" applyAlignment="1">
      <alignment horizontal="centerContinuous"/>
    </xf>
    <xf numFmtId="0" fontId="0" fillId="0" borderId="7" xfId="0" quotePrefix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Alignment="1">
      <alignment horizontal="center" vertical="center" wrapText="1"/>
    </xf>
    <xf numFmtId="169" fontId="0" fillId="2" borderId="0" xfId="0" applyNumberFormat="1" applyFill="1"/>
    <xf numFmtId="171" fontId="2" fillId="0" borderId="0" xfId="0" applyNumberFormat="1" applyFont="1"/>
    <xf numFmtId="0" fontId="1" fillId="0" borderId="8" xfId="0" applyFont="1" applyBorder="1" applyAlignment="1">
      <alignment horizontal="center"/>
    </xf>
    <xf numFmtId="166" fontId="0" fillId="2" borderId="5" xfId="0" applyNumberForma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0" fontId="10" fillId="0" borderId="0" xfId="0" applyFont="1"/>
    <xf numFmtId="172" fontId="2" fillId="0" borderId="0" xfId="0" applyNumberFormat="1" applyFont="1"/>
    <xf numFmtId="0" fontId="1" fillId="0" borderId="2" xfId="0" applyFont="1" applyFill="1" applyBorder="1"/>
    <xf numFmtId="165" fontId="1" fillId="2" borderId="9" xfId="0" applyNumberFormat="1" applyFont="1" applyFill="1" applyBorder="1"/>
    <xf numFmtId="165" fontId="2" fillId="0" borderId="0" xfId="0" applyNumberFormat="1" applyFont="1" applyBorder="1"/>
    <xf numFmtId="0" fontId="1" fillId="0" borderId="1" xfId="0" applyFont="1" applyBorder="1" applyAlignment="1">
      <alignment horizontal="center"/>
    </xf>
    <xf numFmtId="165" fontId="0" fillId="2" borderId="0" xfId="0" applyNumberFormat="1" applyFill="1"/>
    <xf numFmtId="165" fontId="1" fillId="2" borderId="2" xfId="0" applyNumberFormat="1" applyFont="1" applyFill="1" applyBorder="1"/>
    <xf numFmtId="167" fontId="0" fillId="0" borderId="0" xfId="0" applyNumberFormat="1" applyAlignment="1"/>
    <xf numFmtId="169" fontId="0" fillId="0" borderId="0" xfId="0" applyNumberFormat="1" applyAlignment="1"/>
    <xf numFmtId="168" fontId="1" fillId="2" borderId="9" xfId="0" applyNumberFormat="1" applyFont="1" applyFill="1" applyBorder="1"/>
    <xf numFmtId="172" fontId="0" fillId="0" borderId="4" xfId="0" applyNumberFormat="1" applyBorder="1" applyAlignment="1">
      <alignment horizontal="center"/>
    </xf>
    <xf numFmtId="166" fontId="0" fillId="2" borderId="0" xfId="0" applyNumberFormat="1" applyFill="1"/>
    <xf numFmtId="167" fontId="0" fillId="0" borderId="0" xfId="0" applyNumberFormat="1" applyFill="1" applyBorder="1"/>
    <xf numFmtId="169" fontId="2" fillId="0" borderId="0" xfId="0" applyNumberFormat="1" applyFont="1" applyFill="1" applyBorder="1"/>
    <xf numFmtId="0" fontId="1" fillId="0" borderId="3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167" fontId="0" fillId="2" borderId="0" xfId="0" applyNumberFormat="1" applyFill="1"/>
    <xf numFmtId="169" fontId="0" fillId="0" borderId="0" xfId="0" applyNumberFormat="1" applyBorder="1" applyAlignment="1"/>
    <xf numFmtId="167" fontId="1" fillId="0" borderId="9" xfId="0" applyNumberFormat="1" applyFont="1" applyBorder="1" applyAlignment="1"/>
    <xf numFmtId="167" fontId="2" fillId="0" borderId="0" xfId="0" applyNumberFormat="1" applyFont="1" applyFill="1"/>
    <xf numFmtId="169" fontId="5" fillId="2" borderId="0" xfId="0" applyNumberFormat="1" applyFont="1" applyFill="1"/>
    <xf numFmtId="169" fontId="5" fillId="2" borderId="0" xfId="0" applyNumberFormat="1" applyFont="1" applyFill="1" applyBorder="1"/>
    <xf numFmtId="165" fontId="2" fillId="0" borderId="4" xfId="0" applyNumberFormat="1" applyFont="1" applyFill="1" applyBorder="1" applyAlignment="1">
      <alignment horizontal="center"/>
    </xf>
    <xf numFmtId="167" fontId="9" fillId="0" borderId="0" xfId="0" applyNumberFormat="1" applyFont="1" applyFill="1"/>
    <xf numFmtId="0" fontId="0" fillId="2" borderId="0" xfId="0" quotePrefix="1" applyFill="1"/>
    <xf numFmtId="0" fontId="0" fillId="2" borderId="0" xfId="0" quotePrefix="1" applyFill="1" applyBorder="1"/>
    <xf numFmtId="0" fontId="1" fillId="2" borderId="7" xfId="0" applyFont="1" applyFill="1" applyBorder="1"/>
    <xf numFmtId="0" fontId="1" fillId="2" borderId="0" xfId="0" applyFont="1" applyFill="1"/>
    <xf numFmtId="167" fontId="9" fillId="0" borderId="7" xfId="0" applyNumberFormat="1" applyFont="1" applyFill="1" applyBorder="1"/>
    <xf numFmtId="0" fontId="0" fillId="0" borderId="0" xfId="0" applyFill="1"/>
    <xf numFmtId="165" fontId="2" fillId="0" borderId="0" xfId="0" applyNumberFormat="1" applyFont="1" applyFill="1"/>
    <xf numFmtId="167" fontId="5" fillId="0" borderId="0" xfId="0" applyNumberFormat="1" applyFont="1" applyFill="1"/>
    <xf numFmtId="170" fontId="2" fillId="0" borderId="0" xfId="0" applyNumberFormat="1" applyFont="1" applyFill="1"/>
    <xf numFmtId="167" fontId="5" fillId="0" borderId="0" xfId="0" applyNumberFormat="1" applyFont="1" applyFill="1" applyBorder="1"/>
    <xf numFmtId="0" fontId="0" fillId="0" borderId="2" xfId="0" applyFill="1" applyBorder="1"/>
    <xf numFmtId="167" fontId="9" fillId="0" borderId="9" xfId="0" applyNumberFormat="1" applyFont="1" applyFill="1" applyBorder="1"/>
    <xf numFmtId="0" fontId="0" fillId="0" borderId="10" xfId="0" applyFill="1" applyBorder="1"/>
    <xf numFmtId="0" fontId="0" fillId="0" borderId="0" xfId="0" applyFont="1" applyFill="1"/>
    <xf numFmtId="171" fontId="2" fillId="0" borderId="0" xfId="0" applyNumberFormat="1" applyFont="1" applyFill="1"/>
    <xf numFmtId="0" fontId="1" fillId="0" borderId="7" xfId="0" applyFont="1" applyFill="1" applyBorder="1"/>
    <xf numFmtId="167" fontId="1" fillId="0" borderId="7" xfId="0" applyNumberFormat="1" applyFont="1" applyFill="1" applyBorder="1"/>
    <xf numFmtId="0" fontId="1" fillId="0" borderId="8" xfId="0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9" fontId="0" fillId="0" borderId="0" xfId="0" applyNumberFormat="1" applyFill="1"/>
    <xf numFmtId="166" fontId="1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2" fillId="0" borderId="0" xfId="0" applyNumberFormat="1" applyFont="1" applyFill="1" applyBorder="1"/>
    <xf numFmtId="165" fontId="1" fillId="0" borderId="2" xfId="0" applyNumberFormat="1" applyFont="1" applyFill="1" applyBorder="1"/>
    <xf numFmtId="165" fontId="1" fillId="0" borderId="9" xfId="0" applyNumberFormat="1" applyFont="1" applyFill="1" applyBorder="1"/>
    <xf numFmtId="165" fontId="0" fillId="0" borderId="0" xfId="0" applyNumberFormat="1" applyFill="1"/>
    <xf numFmtId="168" fontId="1" fillId="0" borderId="9" xfId="0" applyNumberFormat="1" applyFont="1" applyFill="1" applyBorder="1"/>
    <xf numFmtId="172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0" fillId="0" borderId="2" xfId="0" applyFill="1" applyBorder="1" applyAlignment="1">
      <alignment horizontal="centerContinuous"/>
    </xf>
    <xf numFmtId="0" fontId="0" fillId="0" borderId="9" xfId="0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169" fontId="5" fillId="0" borderId="0" xfId="0" applyNumberFormat="1" applyFont="1" applyFill="1"/>
    <xf numFmtId="169" fontId="5" fillId="0" borderId="0" xfId="0" applyNumberFormat="1" applyFont="1" applyFill="1" applyBorder="1"/>
    <xf numFmtId="0" fontId="1" fillId="0" borderId="0" xfId="0" applyFont="1" applyFill="1"/>
    <xf numFmtId="171" fontId="9" fillId="0" borderId="9" xfId="0" applyNumberFormat="1" applyFont="1" applyFill="1" applyBorder="1"/>
    <xf numFmtId="165" fontId="4" fillId="0" borderId="0" xfId="0" applyNumberFormat="1" applyFont="1" applyFill="1"/>
    <xf numFmtId="165" fontId="6" fillId="0" borderId="0" xfId="0" applyNumberFormat="1" applyFont="1" applyFill="1"/>
    <xf numFmtId="167" fontId="9" fillId="0" borderId="4" xfId="0" applyNumberFormat="1" applyFont="1" applyFill="1" applyBorder="1"/>
    <xf numFmtId="170" fontId="0" fillId="0" borderId="0" xfId="0" applyNumberFormat="1" applyFill="1"/>
    <xf numFmtId="164" fontId="1" fillId="0" borderId="8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7" fontId="2" fillId="0" borderId="8" xfId="0" applyNumberFormat="1" applyFont="1" applyFill="1" applyBorder="1"/>
    <xf numFmtId="165" fontId="4" fillId="0" borderId="5" xfId="0" applyNumberFormat="1" applyFont="1" applyFill="1" applyBorder="1"/>
    <xf numFmtId="0" fontId="0" fillId="0" borderId="5" xfId="0" applyFill="1" applyBorder="1"/>
    <xf numFmtId="167" fontId="2" fillId="0" borderId="5" xfId="0" applyNumberFormat="1" applyFont="1" applyFill="1" applyBorder="1"/>
    <xf numFmtId="165" fontId="6" fillId="0" borderId="5" xfId="0" applyNumberFormat="1" applyFont="1" applyFill="1" applyBorder="1"/>
    <xf numFmtId="165" fontId="6" fillId="0" borderId="6" xfId="0" applyNumberFormat="1" applyFont="1" applyFill="1" applyBorder="1"/>
    <xf numFmtId="165" fontId="2" fillId="0" borderId="8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0" fillId="0" borderId="0" xfId="0" quotePrefix="1" applyFill="1"/>
    <xf numFmtId="0" fontId="0" fillId="0" borderId="0" xfId="0" quotePrefix="1" applyFill="1" applyBorder="1"/>
    <xf numFmtId="0" fontId="3" fillId="0" borderId="0" xfId="0" applyFont="1" applyFill="1"/>
    <xf numFmtId="165" fontId="5" fillId="0" borderId="4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 applyAlignment="1">
      <alignment horizontal="center"/>
    </xf>
    <xf numFmtId="0" fontId="10" fillId="0" borderId="0" xfId="0" applyFont="1" applyFill="1"/>
    <xf numFmtId="167" fontId="0" fillId="0" borderId="0" xfId="0" applyNumberFormat="1" applyFill="1" applyAlignment="1"/>
    <xf numFmtId="169" fontId="0" fillId="0" borderId="0" xfId="0" applyNumberFormat="1" applyFill="1" applyAlignment="1"/>
    <xf numFmtId="169" fontId="0" fillId="0" borderId="0" xfId="0" applyNumberFormat="1" applyFill="1" applyBorder="1" applyAlignment="1"/>
    <xf numFmtId="167" fontId="1" fillId="0" borderId="9" xfId="0" applyNumberFormat="1" applyFont="1" applyFill="1" applyBorder="1" applyAlignment="1"/>
    <xf numFmtId="0" fontId="0" fillId="0" borderId="0" xfId="0" applyFill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2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7" xfId="0" quotePrefix="1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0" xfId="0" applyAlignment="1">
      <alignment horizontal="center" vertical="center" wrapText="1"/>
    </xf>
    <xf numFmtId="166" fontId="0" fillId="0" borderId="3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165" fontId="0" fillId="0" borderId="9" xfId="0" applyNumberForma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6" fontId="0" fillId="0" borderId="3" xfId="0" applyNumberForma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46A78-DD21-4C84-9020-DA31B6F1CB6C}">
  <dimension ref="B1:W190"/>
  <sheetViews>
    <sheetView showGridLines="0" tabSelected="1" workbookViewId="0">
      <selection activeCell="D13" sqref="D13"/>
    </sheetView>
  </sheetViews>
  <sheetFormatPr defaultRowHeight="15" outlineLevelRow="1" x14ac:dyDescent="0.25"/>
  <cols>
    <col min="1" max="1" width="3.7109375" customWidth="1"/>
    <col min="2" max="2" width="11.85546875" bestFit="1" customWidth="1"/>
    <col min="3" max="10" width="11.140625" customWidth="1"/>
  </cols>
  <sheetData>
    <row r="1" spans="2:10" ht="15.75" thickBot="1" x14ac:dyDescent="0.3">
      <c r="B1" s="49" t="s">
        <v>63</v>
      </c>
      <c r="C1" s="50"/>
      <c r="D1" s="50"/>
      <c r="E1" s="50"/>
      <c r="F1" s="50"/>
      <c r="G1" s="50"/>
      <c r="H1" s="50"/>
      <c r="I1" s="50"/>
      <c r="J1" s="50"/>
    </row>
    <row r="2" spans="2:10" x14ac:dyDescent="0.25">
      <c r="E2" s="31"/>
    </row>
    <row r="3" spans="2:10" x14ac:dyDescent="0.25">
      <c r="E3" s="13" t="s">
        <v>12</v>
      </c>
      <c r="F3" s="3">
        <v>1</v>
      </c>
      <c r="G3" s="3">
        <f>+F3+1</f>
        <v>2</v>
      </c>
      <c r="H3" s="3">
        <f t="shared" ref="H3:J3" si="0">+G3+1</f>
        <v>3</v>
      </c>
      <c r="I3" s="3">
        <f t="shared" si="0"/>
        <v>4</v>
      </c>
      <c r="J3" s="3">
        <f t="shared" si="0"/>
        <v>5</v>
      </c>
    </row>
    <row r="4" spans="2:10" x14ac:dyDescent="0.25">
      <c r="B4" t="s">
        <v>2</v>
      </c>
      <c r="E4" s="15">
        <v>85</v>
      </c>
      <c r="F4" s="44"/>
      <c r="G4" s="44"/>
      <c r="H4" s="44"/>
      <c r="I4" s="44"/>
      <c r="J4" s="44"/>
    </row>
    <row r="5" spans="2:10" s="4" customFormat="1" x14ac:dyDescent="0.25">
      <c r="B5" s="4" t="s">
        <v>3</v>
      </c>
      <c r="E5" s="11"/>
      <c r="F5" s="5">
        <v>0.12</v>
      </c>
      <c r="G5" s="30">
        <f>+F5-0.02</f>
        <v>9.9999999999999992E-2</v>
      </c>
      <c r="H5" s="30">
        <f t="shared" ref="H5:J5" si="1">+G5-0.02</f>
        <v>7.9999999999999988E-2</v>
      </c>
      <c r="I5" s="30">
        <f t="shared" si="1"/>
        <v>5.9999999999999984E-2</v>
      </c>
      <c r="J5" s="30">
        <f t="shared" si="1"/>
        <v>3.999999999999998E-2</v>
      </c>
    </row>
    <row r="6" spans="2:10" x14ac:dyDescent="0.25">
      <c r="E6" s="10"/>
    </row>
    <row r="7" spans="2:10" x14ac:dyDescent="0.25">
      <c r="B7" t="s">
        <v>0</v>
      </c>
      <c r="E7" s="9">
        <v>25.25</v>
      </c>
      <c r="F7" s="44"/>
      <c r="G7" s="44"/>
      <c r="H7" s="44"/>
      <c r="I7" s="44"/>
      <c r="J7" s="44"/>
    </row>
    <row r="8" spans="2:10" s="4" customFormat="1" x14ac:dyDescent="0.25">
      <c r="B8" s="4" t="s">
        <v>4</v>
      </c>
      <c r="E8" s="14">
        <f>+E7/E$4</f>
        <v>0.29705882352941176</v>
      </c>
      <c r="F8" s="5">
        <v>0.3</v>
      </c>
      <c r="G8" s="30">
        <f>+F8+0.0025</f>
        <v>0.30249999999999999</v>
      </c>
      <c r="H8" s="30">
        <f t="shared" ref="H8:J8" si="2">+G8+0.0025</f>
        <v>0.30499999999999999</v>
      </c>
      <c r="I8" s="30">
        <f t="shared" si="2"/>
        <v>0.3075</v>
      </c>
      <c r="J8" s="30">
        <f t="shared" si="2"/>
        <v>0.31</v>
      </c>
    </row>
    <row r="9" spans="2:10" x14ac:dyDescent="0.25">
      <c r="E9" s="10"/>
    </row>
    <row r="10" spans="2:10" x14ac:dyDescent="0.25">
      <c r="B10" t="s">
        <v>27</v>
      </c>
      <c r="E10" s="9">
        <f>+E7+E16</f>
        <v>28.65</v>
      </c>
      <c r="F10" s="44"/>
      <c r="G10" s="44"/>
      <c r="H10" s="44"/>
      <c r="I10" s="44"/>
      <c r="J10" s="44"/>
    </row>
    <row r="11" spans="2:10" x14ac:dyDescent="0.25">
      <c r="B11" s="4" t="s">
        <v>4</v>
      </c>
      <c r="E11" s="14">
        <f>+E10/E$4</f>
        <v>0.33705882352941174</v>
      </c>
      <c r="F11" s="30" t="e">
        <f t="shared" ref="F11:J11" si="3">+F10/F$4</f>
        <v>#DIV/0!</v>
      </c>
      <c r="G11" s="30" t="e">
        <f t="shared" si="3"/>
        <v>#DIV/0!</v>
      </c>
      <c r="H11" s="30" t="e">
        <f t="shared" si="3"/>
        <v>#DIV/0!</v>
      </c>
      <c r="I11" s="30" t="e">
        <f t="shared" si="3"/>
        <v>#DIV/0!</v>
      </c>
      <c r="J11" s="30" t="e">
        <f t="shared" si="3"/>
        <v>#DIV/0!</v>
      </c>
    </row>
    <row r="12" spans="2:10" x14ac:dyDescent="0.25">
      <c r="E12" s="10"/>
    </row>
    <row r="13" spans="2:10" ht="15" customHeight="1" x14ac:dyDescent="0.25">
      <c r="B13" t="s">
        <v>9</v>
      </c>
      <c r="E13" s="9">
        <v>4.25</v>
      </c>
      <c r="F13" s="44"/>
      <c r="G13" s="44"/>
      <c r="H13" s="44"/>
      <c r="I13" s="44"/>
      <c r="J13" s="44"/>
    </row>
    <row r="14" spans="2:10" s="4" customFormat="1" ht="15" customHeight="1" x14ac:dyDescent="0.25">
      <c r="B14" s="4" t="s">
        <v>10</v>
      </c>
      <c r="E14" s="14">
        <f>+E13/E$4</f>
        <v>0.05</v>
      </c>
      <c r="F14" s="5">
        <v>0.05</v>
      </c>
      <c r="G14" s="47">
        <f>+F14</f>
        <v>0.05</v>
      </c>
      <c r="H14" s="47">
        <f t="shared" ref="H14:J14" si="4">+G14</f>
        <v>0.05</v>
      </c>
      <c r="I14" s="47">
        <f t="shared" si="4"/>
        <v>0.05</v>
      </c>
      <c r="J14" s="47">
        <f t="shared" si="4"/>
        <v>0.05</v>
      </c>
    </row>
    <row r="15" spans="2:10" x14ac:dyDescent="0.25">
      <c r="E15" s="10"/>
    </row>
    <row r="16" spans="2:10" x14ac:dyDescent="0.25">
      <c r="B16" t="s">
        <v>14</v>
      </c>
      <c r="E16" s="9">
        <v>3.4</v>
      </c>
      <c r="F16" s="44"/>
      <c r="G16" s="44"/>
      <c r="H16" s="44"/>
      <c r="I16" s="44"/>
      <c r="J16" s="44"/>
    </row>
    <row r="17" spans="2:10" s="4" customFormat="1" x14ac:dyDescent="0.25">
      <c r="B17" s="4" t="s">
        <v>10</v>
      </c>
      <c r="E17" s="14">
        <f>+E16/E$4</f>
        <v>0.04</v>
      </c>
      <c r="F17" s="5">
        <v>0.04</v>
      </c>
      <c r="G17" s="30">
        <f>+F17+0.0025</f>
        <v>4.2500000000000003E-2</v>
      </c>
      <c r="H17" s="30">
        <f t="shared" ref="H17:J17" si="5">+G17+0.0025</f>
        <v>4.5000000000000005E-2</v>
      </c>
      <c r="I17" s="30">
        <f t="shared" si="5"/>
        <v>4.7500000000000007E-2</v>
      </c>
      <c r="J17" s="30">
        <f t="shared" si="5"/>
        <v>5.000000000000001E-2</v>
      </c>
    </row>
    <row r="18" spans="2:10" x14ac:dyDescent="0.25">
      <c r="E18" s="10"/>
    </row>
    <row r="19" spans="2:10" x14ac:dyDescent="0.25">
      <c r="B19" t="s">
        <v>11</v>
      </c>
      <c r="E19" s="9">
        <v>4.25</v>
      </c>
      <c r="F19" s="44"/>
      <c r="G19" s="44"/>
      <c r="H19" s="44"/>
      <c r="I19" s="44"/>
      <c r="J19" s="44"/>
    </row>
    <row r="20" spans="2:10" s="4" customFormat="1" x14ac:dyDescent="0.25">
      <c r="B20" s="4" t="s">
        <v>10</v>
      </c>
      <c r="E20" s="12">
        <f>+E19/E$4</f>
        <v>0.05</v>
      </c>
      <c r="F20" s="5">
        <v>0.05</v>
      </c>
      <c r="G20" s="5">
        <v>0.05</v>
      </c>
      <c r="H20" s="5">
        <v>0.05</v>
      </c>
      <c r="I20" s="5">
        <v>0.05</v>
      </c>
      <c r="J20" s="5">
        <v>0.05</v>
      </c>
    </row>
    <row r="22" spans="2:10" ht="15.75" thickBot="1" x14ac:dyDescent="0.3">
      <c r="B22" s="49" t="s">
        <v>64</v>
      </c>
      <c r="C22" s="50"/>
      <c r="D22" s="50"/>
      <c r="E22" s="50"/>
      <c r="F22" s="50"/>
      <c r="G22" s="50"/>
      <c r="H22" s="50"/>
      <c r="I22" s="50"/>
      <c r="J22" s="50"/>
    </row>
    <row r="24" spans="2:10" x14ac:dyDescent="0.25">
      <c r="B24" t="s">
        <v>13</v>
      </c>
      <c r="E24" s="24">
        <v>0.2</v>
      </c>
    </row>
    <row r="25" spans="2:10" x14ac:dyDescent="0.25">
      <c r="B25" t="s">
        <v>17</v>
      </c>
      <c r="E25" s="84">
        <v>0.1</v>
      </c>
    </row>
    <row r="26" spans="2:10" x14ac:dyDescent="0.25">
      <c r="E26" s="27"/>
    </row>
    <row r="27" spans="2:10" x14ac:dyDescent="0.25">
      <c r="E27" s="8"/>
      <c r="F27" s="38">
        <v>1</v>
      </c>
      <c r="G27" s="39">
        <f>+F27+1</f>
        <v>2</v>
      </c>
      <c r="H27" s="39">
        <f t="shared" ref="H27:J27" si="6">+G27+1</f>
        <v>3</v>
      </c>
      <c r="I27" s="39">
        <f t="shared" si="6"/>
        <v>4</v>
      </c>
      <c r="J27" s="39">
        <f t="shared" si="6"/>
        <v>5</v>
      </c>
    </row>
    <row r="28" spans="2:10" x14ac:dyDescent="0.25">
      <c r="B28" t="s">
        <v>0</v>
      </c>
      <c r="E28" s="28"/>
      <c r="F28" s="34"/>
      <c r="G28" s="34"/>
      <c r="H28" s="34"/>
      <c r="I28" s="34"/>
      <c r="J28" s="34"/>
    </row>
    <row r="29" spans="2:10" x14ac:dyDescent="0.25">
      <c r="B29" s="6" t="s">
        <v>5</v>
      </c>
      <c r="C29" s="6"/>
      <c r="D29" s="6"/>
      <c r="E29" s="86"/>
      <c r="F29" s="82"/>
      <c r="G29" s="82"/>
      <c r="H29" s="82"/>
      <c r="I29" s="82"/>
      <c r="J29" s="82"/>
    </row>
    <row r="30" spans="2:10" x14ac:dyDescent="0.25">
      <c r="B30" s="6" t="s">
        <v>7</v>
      </c>
      <c r="C30" s="6"/>
      <c r="D30" s="6"/>
      <c r="E30" s="86"/>
      <c r="F30" s="82"/>
      <c r="G30" s="82"/>
      <c r="H30" s="82"/>
      <c r="I30" s="82"/>
      <c r="J30" s="82"/>
    </row>
    <row r="31" spans="2:10" x14ac:dyDescent="0.25">
      <c r="B31" s="6" t="s">
        <v>6</v>
      </c>
      <c r="C31" s="6"/>
      <c r="D31" s="6"/>
      <c r="E31" s="86"/>
      <c r="F31" s="82"/>
      <c r="G31" s="82"/>
      <c r="H31" s="82"/>
      <c r="I31" s="82"/>
      <c r="J31" s="82"/>
    </row>
    <row r="32" spans="2:10" x14ac:dyDescent="0.25">
      <c r="B32" s="16" t="s">
        <v>8</v>
      </c>
      <c r="C32" s="16"/>
      <c r="D32" s="16"/>
      <c r="E32" s="87"/>
      <c r="F32" s="83"/>
      <c r="G32" s="83"/>
      <c r="H32" s="83"/>
      <c r="I32" s="83"/>
      <c r="J32" s="83"/>
    </row>
    <row r="33" spans="2:10" s="18" customFormat="1" x14ac:dyDescent="0.25">
      <c r="B33" s="17" t="s">
        <v>15</v>
      </c>
      <c r="C33" s="17"/>
      <c r="D33" s="17"/>
      <c r="E33" s="88"/>
      <c r="F33" s="41"/>
      <c r="G33" s="41"/>
      <c r="H33" s="41"/>
      <c r="I33" s="41"/>
      <c r="J33" s="41"/>
    </row>
    <row r="34" spans="2:10" s="18" customFormat="1" x14ac:dyDescent="0.25">
      <c r="B34" s="26" t="s">
        <v>22</v>
      </c>
      <c r="E34" s="89"/>
      <c r="F34" s="42"/>
      <c r="G34" s="42"/>
      <c r="H34" s="42"/>
      <c r="I34" s="42"/>
      <c r="J34" s="42"/>
    </row>
    <row r="36" spans="2:10" x14ac:dyDescent="0.25">
      <c r="B36" t="s">
        <v>23</v>
      </c>
      <c r="E36" s="43"/>
    </row>
    <row r="38" spans="2:10" ht="15.75" thickBot="1" x14ac:dyDescent="0.3">
      <c r="B38" s="49" t="s">
        <v>76</v>
      </c>
      <c r="C38" s="50"/>
      <c r="D38" s="50"/>
      <c r="E38" s="50"/>
      <c r="F38" s="50"/>
      <c r="G38" s="50"/>
      <c r="H38" s="50"/>
      <c r="I38" s="50"/>
      <c r="J38" s="50"/>
    </row>
    <row r="40" spans="2:10" x14ac:dyDescent="0.25">
      <c r="B40" s="75" t="s">
        <v>70</v>
      </c>
      <c r="C40" s="76"/>
      <c r="D40" s="76"/>
      <c r="E40" s="77"/>
      <c r="G40" s="75" t="s">
        <v>16</v>
      </c>
      <c r="H40" s="76"/>
      <c r="I40" s="76"/>
      <c r="J40" s="77"/>
    </row>
    <row r="41" spans="2:10" x14ac:dyDescent="0.25">
      <c r="B41" s="2"/>
      <c r="C41" s="2"/>
      <c r="D41" s="2"/>
      <c r="E41" s="2"/>
      <c r="I41" s="2"/>
    </row>
    <row r="42" spans="2:10" x14ac:dyDescent="0.25">
      <c r="B42" t="s">
        <v>18</v>
      </c>
      <c r="D42" s="91"/>
      <c r="E42" s="92">
        <v>0.03</v>
      </c>
      <c r="F42" s="91"/>
      <c r="G42" s="91" t="s">
        <v>28</v>
      </c>
      <c r="H42" s="91"/>
      <c r="I42" s="91"/>
      <c r="J42" s="93"/>
    </row>
    <row r="43" spans="2:10" x14ac:dyDescent="0.25">
      <c r="B43" t="s">
        <v>19</v>
      </c>
      <c r="D43" s="91"/>
      <c r="E43" s="93"/>
      <c r="F43" s="91"/>
      <c r="G43" s="91" t="s">
        <v>75</v>
      </c>
      <c r="H43" s="91"/>
      <c r="I43" s="91"/>
      <c r="J43" s="94">
        <v>11</v>
      </c>
    </row>
    <row r="44" spans="2:10" x14ac:dyDescent="0.25">
      <c r="D44" s="91"/>
      <c r="E44" s="91"/>
      <c r="F44" s="91"/>
      <c r="G44" s="91"/>
      <c r="H44" s="91"/>
      <c r="I44" s="91"/>
      <c r="J44" s="91"/>
    </row>
    <row r="45" spans="2:10" x14ac:dyDescent="0.25">
      <c r="B45" t="s">
        <v>29</v>
      </c>
      <c r="D45" s="91"/>
      <c r="E45" s="93"/>
      <c r="F45" s="91"/>
      <c r="G45" s="91" t="s">
        <v>29</v>
      </c>
      <c r="H45" s="91"/>
      <c r="I45" s="91"/>
      <c r="J45" s="93"/>
    </row>
    <row r="46" spans="2:10" hidden="1" outlineLevel="1" x14ac:dyDescent="0.25">
      <c r="D46" s="91"/>
      <c r="E46" s="91"/>
      <c r="F46" s="91"/>
      <c r="G46" s="91"/>
      <c r="H46" s="91"/>
      <c r="I46" s="91"/>
      <c r="J46" s="91"/>
    </row>
    <row r="47" spans="2:10" ht="18" hidden="1" outlineLevel="1" x14ac:dyDescent="0.35">
      <c r="C47" s="22" t="s">
        <v>21</v>
      </c>
      <c r="D47" s="91"/>
      <c r="E47" s="91"/>
      <c r="F47" s="91"/>
      <c r="G47" s="91"/>
      <c r="H47" s="91"/>
      <c r="I47" s="91"/>
      <c r="J47" s="91"/>
    </row>
    <row r="48" spans="2:10" hidden="1" outlineLevel="1" x14ac:dyDescent="0.25">
      <c r="C48" s="23" t="s">
        <v>20</v>
      </c>
      <c r="D48" s="91"/>
      <c r="E48" s="91"/>
      <c r="F48" s="91"/>
      <c r="G48" s="91"/>
      <c r="H48" s="91"/>
      <c r="I48" s="91"/>
      <c r="J48" s="91"/>
    </row>
    <row r="49" spans="2:10" collapsed="1" x14ac:dyDescent="0.25">
      <c r="B49" t="s">
        <v>25</v>
      </c>
      <c r="D49" s="91"/>
      <c r="E49" s="93"/>
      <c r="F49" s="91"/>
      <c r="G49" s="91" t="s">
        <v>25</v>
      </c>
      <c r="H49" s="91"/>
      <c r="I49" s="91"/>
      <c r="J49" s="93"/>
    </row>
    <row r="50" spans="2:10" x14ac:dyDescent="0.25">
      <c r="D50" s="91"/>
      <c r="E50" s="91"/>
      <c r="F50" s="91"/>
      <c r="G50" s="91"/>
      <c r="H50" s="91"/>
      <c r="I50" s="91"/>
      <c r="J50" s="91"/>
    </row>
    <row r="51" spans="2:10" x14ac:dyDescent="0.25">
      <c r="B51" t="s">
        <v>23</v>
      </c>
      <c r="D51" s="91"/>
      <c r="E51" s="95"/>
      <c r="F51" s="91"/>
      <c r="G51" s="91" t="s">
        <v>23</v>
      </c>
      <c r="H51" s="91"/>
      <c r="I51" s="91"/>
      <c r="J51" s="95"/>
    </row>
    <row r="52" spans="2:10" x14ac:dyDescent="0.25">
      <c r="B52" t="s">
        <v>24</v>
      </c>
      <c r="D52" s="91"/>
      <c r="E52" s="95"/>
      <c r="F52" s="91"/>
      <c r="G52" s="91" t="s">
        <v>24</v>
      </c>
      <c r="H52" s="91"/>
      <c r="I52" s="91"/>
      <c r="J52" s="95"/>
    </row>
    <row r="53" spans="2:10" x14ac:dyDescent="0.25">
      <c r="B53" s="29" t="s">
        <v>26</v>
      </c>
      <c r="C53" s="19"/>
      <c r="D53" s="96"/>
      <c r="E53" s="97"/>
      <c r="F53" s="91"/>
      <c r="G53" s="36" t="s">
        <v>26</v>
      </c>
      <c r="H53" s="96"/>
      <c r="I53" s="96"/>
      <c r="J53" s="97"/>
    </row>
    <row r="54" spans="2:10" x14ac:dyDescent="0.25">
      <c r="D54" s="91"/>
      <c r="E54" s="91"/>
      <c r="F54" s="91"/>
      <c r="G54" s="91"/>
      <c r="H54" s="91"/>
      <c r="I54" s="91"/>
      <c r="J54" s="91"/>
    </row>
    <row r="55" spans="2:10" ht="15.75" thickBot="1" x14ac:dyDescent="0.3">
      <c r="B55" s="49" t="s">
        <v>37</v>
      </c>
      <c r="C55" s="50"/>
      <c r="D55" s="98"/>
      <c r="E55" s="98"/>
      <c r="F55" s="98"/>
      <c r="G55" s="98"/>
      <c r="H55" s="98"/>
      <c r="I55" s="98"/>
      <c r="J55" s="98"/>
    </row>
    <row r="56" spans="2:10" x14ac:dyDescent="0.25">
      <c r="B56" s="2"/>
      <c r="C56" s="2"/>
      <c r="D56" s="25"/>
      <c r="E56" s="25"/>
      <c r="F56" s="25"/>
      <c r="G56" s="25"/>
      <c r="H56" s="25"/>
      <c r="I56" s="25"/>
      <c r="J56" s="25"/>
    </row>
    <row r="57" spans="2:10" x14ac:dyDescent="0.25">
      <c r="B57" s="60" t="s">
        <v>50</v>
      </c>
      <c r="D57" s="91"/>
      <c r="E57" s="91"/>
      <c r="F57" s="25"/>
      <c r="G57" s="25"/>
      <c r="H57" s="25"/>
      <c r="I57" s="25"/>
      <c r="J57" s="25"/>
    </row>
    <row r="58" spans="2:10" x14ac:dyDescent="0.25">
      <c r="B58" s="60"/>
      <c r="D58" s="91"/>
      <c r="E58" s="91"/>
      <c r="F58" s="25"/>
      <c r="G58" s="25"/>
      <c r="H58" s="25"/>
      <c r="I58" s="25"/>
      <c r="J58" s="25"/>
    </row>
    <row r="59" spans="2:10" x14ac:dyDescent="0.25">
      <c r="B59" s="48" t="s">
        <v>34</v>
      </c>
      <c r="C59" s="7"/>
      <c r="D59" s="99"/>
      <c r="E59" s="100">
        <v>30</v>
      </c>
      <c r="F59" s="25"/>
      <c r="G59" s="25"/>
      <c r="H59" s="25"/>
      <c r="I59" s="25"/>
      <c r="J59" s="25"/>
    </row>
    <row r="60" spans="2:10" x14ac:dyDescent="0.25">
      <c r="B60" s="2" t="s">
        <v>33</v>
      </c>
      <c r="C60" s="2"/>
      <c r="D60" s="25"/>
      <c r="E60" s="74">
        <v>10</v>
      </c>
      <c r="F60" s="25"/>
      <c r="G60" s="25"/>
      <c r="H60" s="25"/>
      <c r="I60" s="25"/>
      <c r="J60" s="25"/>
    </row>
    <row r="61" spans="2:10" x14ac:dyDescent="0.25">
      <c r="B61" s="17" t="s">
        <v>35</v>
      </c>
      <c r="C61" s="17"/>
      <c r="D61" s="101"/>
      <c r="E61" s="102"/>
      <c r="F61" s="25"/>
      <c r="G61" s="25"/>
      <c r="H61" s="25"/>
      <c r="I61" s="25"/>
      <c r="J61" s="25"/>
    </row>
    <row r="62" spans="2:10" x14ac:dyDescent="0.25">
      <c r="B62" s="60"/>
      <c r="D62" s="91"/>
      <c r="E62" s="91"/>
      <c r="F62" s="25"/>
      <c r="G62" s="25"/>
      <c r="H62" s="25"/>
      <c r="I62" s="25"/>
      <c r="J62" s="25"/>
    </row>
    <row r="63" spans="2:10" x14ac:dyDescent="0.25">
      <c r="D63" s="91"/>
      <c r="E63" s="103" t="s">
        <v>49</v>
      </c>
      <c r="F63" s="25"/>
      <c r="G63" s="25"/>
      <c r="H63" s="25"/>
      <c r="I63" s="25"/>
      <c r="J63" s="25"/>
    </row>
    <row r="64" spans="2:10" x14ac:dyDescent="0.25">
      <c r="B64" s="2" t="s">
        <v>47</v>
      </c>
      <c r="C64" s="2"/>
      <c r="D64" s="73">
        <f>+C75</f>
        <v>100</v>
      </c>
      <c r="E64" s="104"/>
      <c r="F64" s="25"/>
      <c r="G64" s="25"/>
      <c r="H64" s="25"/>
      <c r="I64" s="25"/>
      <c r="J64" s="25"/>
    </row>
    <row r="65" spans="2:10" x14ac:dyDescent="0.25">
      <c r="B65" t="s">
        <v>31</v>
      </c>
      <c r="D65" s="105"/>
      <c r="E65" s="104"/>
      <c r="F65" s="25"/>
      <c r="G65" s="25"/>
      <c r="H65" s="25"/>
      <c r="I65" s="25"/>
      <c r="J65" s="25"/>
    </row>
    <row r="66" spans="2:10" x14ac:dyDescent="0.25">
      <c r="B66" s="17" t="s">
        <v>48</v>
      </c>
      <c r="C66" s="17"/>
      <c r="D66" s="102"/>
      <c r="E66" s="106"/>
      <c r="F66" s="25"/>
      <c r="G66" s="25"/>
      <c r="H66" s="25"/>
      <c r="I66" s="25"/>
      <c r="J66" s="25"/>
    </row>
    <row r="67" spans="2:10" x14ac:dyDescent="0.25">
      <c r="B67" s="2"/>
      <c r="C67" s="2"/>
      <c r="D67" s="25"/>
      <c r="E67" s="25"/>
      <c r="F67" s="25"/>
      <c r="G67" s="25"/>
      <c r="H67" s="25"/>
      <c r="I67" s="25"/>
      <c r="J67" s="25"/>
    </row>
    <row r="68" spans="2:10" x14ac:dyDescent="0.25">
      <c r="B68" s="60" t="s">
        <v>67</v>
      </c>
      <c r="D68" s="91"/>
      <c r="E68" s="91"/>
      <c r="F68" s="91"/>
      <c r="G68" s="91"/>
      <c r="H68" s="91"/>
      <c r="I68" s="91"/>
      <c r="J68" s="91"/>
    </row>
    <row r="69" spans="2:10" x14ac:dyDescent="0.25">
      <c r="B69" s="60"/>
      <c r="D69" s="91"/>
      <c r="E69" s="91"/>
      <c r="F69" s="91"/>
      <c r="G69" s="91"/>
      <c r="H69" s="91"/>
      <c r="I69" s="91"/>
      <c r="J69" s="91"/>
    </row>
    <row r="70" spans="2:10" x14ac:dyDescent="0.25">
      <c r="C70" s="65" t="s">
        <v>60</v>
      </c>
      <c r="D70" s="107" t="s">
        <v>56</v>
      </c>
      <c r="E70" s="107" t="s">
        <v>57</v>
      </c>
      <c r="F70" s="91"/>
      <c r="G70" s="91"/>
      <c r="H70" s="91"/>
      <c r="I70" s="91"/>
      <c r="J70" s="91"/>
    </row>
    <row r="71" spans="2:10" x14ac:dyDescent="0.25">
      <c r="B71" t="s">
        <v>52</v>
      </c>
      <c r="C71" s="68">
        <v>10</v>
      </c>
      <c r="D71" s="108">
        <v>6.0000000000000005E-2</v>
      </c>
      <c r="E71" s="108">
        <v>0.05</v>
      </c>
      <c r="F71" s="91"/>
      <c r="G71" s="91"/>
      <c r="H71" s="91"/>
      <c r="I71" s="91"/>
      <c r="J71" s="91"/>
    </row>
    <row r="72" spans="2:10" x14ac:dyDescent="0.25">
      <c r="B72" t="s">
        <v>53</v>
      </c>
      <c r="C72" s="69">
        <v>20</v>
      </c>
      <c r="D72" s="92">
        <v>6.9999999999999993E-2</v>
      </c>
      <c r="E72" s="92">
        <v>6.0000000000000005E-2</v>
      </c>
      <c r="F72" s="91"/>
      <c r="G72" s="91"/>
      <c r="H72" s="91"/>
      <c r="I72" s="91"/>
      <c r="J72" s="91"/>
    </row>
    <row r="73" spans="2:10" x14ac:dyDescent="0.25">
      <c r="B73" t="s">
        <v>54</v>
      </c>
      <c r="C73" s="69">
        <v>40</v>
      </c>
      <c r="D73" s="92">
        <v>0.09</v>
      </c>
      <c r="E73" s="92">
        <v>0.08</v>
      </c>
      <c r="F73" s="91"/>
      <c r="G73" s="91"/>
      <c r="H73" s="91"/>
      <c r="I73" s="91"/>
      <c r="J73" s="91"/>
    </row>
    <row r="74" spans="2:10" x14ac:dyDescent="0.25">
      <c r="B74" s="2" t="s">
        <v>55</v>
      </c>
      <c r="C74" s="79">
        <v>30</v>
      </c>
      <c r="D74" s="92">
        <v>0.11</v>
      </c>
      <c r="E74" s="92">
        <v>9.9999999999999992E-2</v>
      </c>
      <c r="F74" s="91"/>
      <c r="G74" s="91"/>
      <c r="H74" s="91"/>
      <c r="I74" s="91"/>
      <c r="J74" s="91"/>
    </row>
    <row r="75" spans="2:10" x14ac:dyDescent="0.25">
      <c r="B75" s="29" t="s">
        <v>72</v>
      </c>
      <c r="C75" s="80">
        <f>SUM(C71:C74)</f>
        <v>100</v>
      </c>
      <c r="D75" s="92"/>
      <c r="E75" s="92"/>
      <c r="F75" s="91"/>
      <c r="G75" s="91"/>
      <c r="H75" s="91"/>
      <c r="I75" s="91"/>
      <c r="J75" s="91"/>
    </row>
    <row r="76" spans="2:10" x14ac:dyDescent="0.25">
      <c r="D76" s="91"/>
      <c r="E76" s="91"/>
      <c r="F76" s="91"/>
      <c r="G76" s="91"/>
      <c r="H76" s="91"/>
      <c r="I76" s="91"/>
      <c r="J76" s="91"/>
    </row>
    <row r="77" spans="2:10" x14ac:dyDescent="0.25">
      <c r="B77" s="29" t="s">
        <v>58</v>
      </c>
      <c r="C77" s="35"/>
      <c r="D77" s="109"/>
      <c r="E77" s="110"/>
      <c r="F77" s="91"/>
      <c r="G77" s="91"/>
      <c r="H77" s="91"/>
      <c r="I77" s="91"/>
      <c r="J77" s="91"/>
    </row>
    <row r="78" spans="2:10" x14ac:dyDescent="0.25">
      <c r="B78" s="25" t="s">
        <v>1</v>
      </c>
      <c r="D78" s="111"/>
      <c r="E78" s="111"/>
      <c r="F78" s="91"/>
      <c r="G78" s="91"/>
      <c r="H78" s="91"/>
      <c r="I78" s="91"/>
      <c r="J78" s="91"/>
    </row>
    <row r="79" spans="2:10" x14ac:dyDescent="0.25">
      <c r="B79" s="36" t="s">
        <v>59</v>
      </c>
      <c r="C79" s="35"/>
      <c r="D79" s="109"/>
      <c r="E79" s="112"/>
      <c r="F79" s="91"/>
      <c r="G79" s="91"/>
      <c r="H79" s="91"/>
      <c r="I79" s="91"/>
      <c r="J79" s="91"/>
    </row>
    <row r="80" spans="2:10" x14ac:dyDescent="0.25">
      <c r="D80" s="91"/>
      <c r="E80" s="91"/>
      <c r="F80" s="91"/>
      <c r="G80" s="91"/>
      <c r="H80" s="91"/>
      <c r="I80" s="91"/>
      <c r="J80" s="91"/>
    </row>
    <row r="81" spans="2:23" x14ac:dyDescent="0.25">
      <c r="B81" s="60" t="s">
        <v>68</v>
      </c>
      <c r="D81" s="91"/>
      <c r="E81" s="91"/>
      <c r="F81" s="91"/>
      <c r="G81" s="91"/>
      <c r="H81" s="91"/>
      <c r="I81" s="91"/>
      <c r="J81" s="91"/>
    </row>
    <row r="82" spans="2:23" ht="15.75" thickBot="1" x14ac:dyDescent="0.3">
      <c r="D82" s="91"/>
      <c r="E82" s="91"/>
      <c r="F82" s="91"/>
      <c r="G82" s="91"/>
      <c r="H82" s="91"/>
      <c r="I82" s="91"/>
      <c r="J82" s="91"/>
      <c r="M82" s="49" t="s">
        <v>65</v>
      </c>
      <c r="N82" s="50"/>
      <c r="O82" s="50"/>
      <c r="P82" s="50"/>
      <c r="Q82" s="50"/>
      <c r="R82" s="50"/>
      <c r="S82" s="50"/>
      <c r="T82" s="50"/>
      <c r="U82" s="50"/>
    </row>
    <row r="83" spans="2:23" x14ac:dyDescent="0.25">
      <c r="B83" s="7" t="s">
        <v>46</v>
      </c>
      <c r="D83" s="91"/>
      <c r="E83" s="92">
        <v>0.03</v>
      </c>
      <c r="F83" s="91"/>
      <c r="G83" s="91"/>
      <c r="H83" s="91"/>
      <c r="I83" s="91"/>
      <c r="J83" s="91"/>
      <c r="T83" s="157" t="s">
        <v>51</v>
      </c>
    </row>
    <row r="84" spans="2:23" ht="15" customHeight="1" x14ac:dyDescent="0.25">
      <c r="B84" t="s">
        <v>45</v>
      </c>
      <c r="D84" s="91"/>
      <c r="E84" s="113">
        <v>1.25</v>
      </c>
      <c r="F84" s="91"/>
      <c r="G84" s="91"/>
      <c r="H84" s="91"/>
      <c r="I84" s="91"/>
      <c r="J84" s="91"/>
      <c r="M84" s="162" t="s">
        <v>44</v>
      </c>
      <c r="N84" s="157" t="s">
        <v>38</v>
      </c>
      <c r="O84" s="163" t="s">
        <v>46</v>
      </c>
      <c r="P84" s="157"/>
      <c r="Q84" s="54" t="s">
        <v>40</v>
      </c>
      <c r="R84" s="163" t="s">
        <v>45</v>
      </c>
      <c r="S84" s="157" t="s">
        <v>42</v>
      </c>
      <c r="T84" s="157"/>
    </row>
    <row r="85" spans="2:23" x14ac:dyDescent="0.25">
      <c r="B85" t="s">
        <v>51</v>
      </c>
      <c r="D85" s="91"/>
      <c r="E85" s="92">
        <v>0.06</v>
      </c>
      <c r="F85" s="91"/>
      <c r="G85" s="91"/>
      <c r="H85" s="91"/>
      <c r="I85" s="91"/>
      <c r="J85" s="91"/>
      <c r="M85" s="162"/>
      <c r="N85" s="157"/>
      <c r="O85" s="163"/>
      <c r="P85" s="157"/>
      <c r="Q85" s="54"/>
      <c r="R85" s="163"/>
      <c r="S85" s="157"/>
      <c r="T85" s="157"/>
    </row>
    <row r="86" spans="2:23" x14ac:dyDescent="0.25">
      <c r="D86" s="91"/>
      <c r="E86" s="91"/>
      <c r="F86" s="91"/>
      <c r="G86" s="91"/>
      <c r="H86" s="91"/>
      <c r="I86" s="91"/>
      <c r="J86" s="91"/>
    </row>
    <row r="87" spans="2:23" x14ac:dyDescent="0.25">
      <c r="B87" s="36" t="s">
        <v>43</v>
      </c>
      <c r="C87" s="62"/>
      <c r="D87" s="62"/>
      <c r="E87" s="110"/>
      <c r="F87" s="91"/>
      <c r="G87" s="91"/>
      <c r="H87" s="91"/>
      <c r="I87" s="91"/>
      <c r="J87" s="91"/>
      <c r="M87" s="20">
        <f>+E87</f>
        <v>0</v>
      </c>
      <c r="N87" s="1" t="s">
        <v>38</v>
      </c>
      <c r="O87" s="160">
        <f>+E83</f>
        <v>0.03</v>
      </c>
      <c r="P87" s="161"/>
      <c r="Q87" s="1" t="s">
        <v>40</v>
      </c>
      <c r="R87" s="71">
        <f>+E84</f>
        <v>1.25</v>
      </c>
      <c r="S87" s="1" t="s">
        <v>42</v>
      </c>
      <c r="T87" s="20">
        <f>+E85</f>
        <v>0.06</v>
      </c>
    </row>
    <row r="88" spans="2:23" x14ac:dyDescent="0.25">
      <c r="D88" s="91"/>
      <c r="E88" s="91"/>
      <c r="F88" s="91"/>
      <c r="G88" s="91"/>
      <c r="H88" s="91"/>
      <c r="I88" s="91"/>
      <c r="J88" s="91"/>
    </row>
    <row r="89" spans="2:23" x14ac:dyDescent="0.25">
      <c r="B89" s="60" t="s">
        <v>69</v>
      </c>
      <c r="D89" s="91"/>
      <c r="E89" s="91"/>
      <c r="F89" s="91"/>
      <c r="G89" s="91"/>
      <c r="H89" s="91"/>
      <c r="I89" s="91"/>
      <c r="J89" s="91"/>
    </row>
    <row r="90" spans="2:23" ht="15.75" thickBot="1" x14ac:dyDescent="0.3">
      <c r="D90" s="91"/>
      <c r="E90" s="91"/>
      <c r="F90" s="91"/>
      <c r="G90" s="91"/>
      <c r="H90" s="91"/>
      <c r="I90" s="91"/>
      <c r="J90" s="91"/>
      <c r="M90" s="49" t="s">
        <v>66</v>
      </c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2:23" ht="15" customHeight="1" x14ac:dyDescent="0.25">
      <c r="B91" t="s">
        <v>61</v>
      </c>
      <c r="D91" s="91"/>
      <c r="E91" s="114"/>
      <c r="F91" s="91"/>
      <c r="G91" s="91"/>
      <c r="H91" s="91"/>
      <c r="I91" s="91"/>
      <c r="J91" s="91"/>
      <c r="R91" s="157" t="s">
        <v>59</v>
      </c>
    </row>
    <row r="92" spans="2:23" x14ac:dyDescent="0.25">
      <c r="B92" t="s">
        <v>62</v>
      </c>
      <c r="D92" s="91"/>
      <c r="E92" s="114"/>
      <c r="F92" s="91"/>
      <c r="G92" s="91"/>
      <c r="H92" s="91"/>
      <c r="I92" s="91"/>
      <c r="J92" s="91"/>
      <c r="M92" s="162" t="s">
        <v>17</v>
      </c>
      <c r="N92" s="157" t="s">
        <v>38</v>
      </c>
      <c r="O92" s="51" t="s">
        <v>39</v>
      </c>
      <c r="P92" s="51"/>
      <c r="Q92" s="157" t="s">
        <v>42</v>
      </c>
      <c r="R92" s="157"/>
      <c r="S92" s="157" t="s">
        <v>40</v>
      </c>
      <c r="T92" s="51" t="s">
        <v>77</v>
      </c>
      <c r="U92" s="51"/>
      <c r="V92" s="157" t="s">
        <v>42</v>
      </c>
      <c r="W92" s="157" t="s">
        <v>43</v>
      </c>
    </row>
    <row r="93" spans="2:23" x14ac:dyDescent="0.25">
      <c r="D93" s="91"/>
      <c r="E93" s="91"/>
      <c r="F93" s="91"/>
      <c r="G93" s="91"/>
      <c r="H93" s="91"/>
      <c r="I93" s="91"/>
      <c r="J93" s="91"/>
      <c r="M93" s="162"/>
      <c r="N93" s="157"/>
      <c r="O93" s="52" t="s">
        <v>41</v>
      </c>
      <c r="P93" s="53"/>
      <c r="Q93" s="157"/>
      <c r="R93" s="157"/>
      <c r="S93" s="157"/>
      <c r="T93" s="52" t="s">
        <v>41</v>
      </c>
      <c r="U93" s="53"/>
      <c r="V93" s="157"/>
      <c r="W93" s="157"/>
    </row>
    <row r="94" spans="2:23" x14ac:dyDescent="0.25">
      <c r="B94" t="s">
        <v>59</v>
      </c>
      <c r="D94" s="91"/>
      <c r="E94" s="111"/>
      <c r="F94" s="91"/>
      <c r="G94" s="91"/>
      <c r="H94" s="91"/>
      <c r="I94" s="91"/>
      <c r="J94" s="91"/>
    </row>
    <row r="95" spans="2:23" x14ac:dyDescent="0.25">
      <c r="B95" t="s">
        <v>43</v>
      </c>
      <c r="D95" s="91"/>
      <c r="E95" s="111"/>
      <c r="F95" s="91"/>
      <c r="G95" s="91"/>
      <c r="H95" s="91"/>
      <c r="I95" s="91"/>
      <c r="J95" s="91"/>
      <c r="M95" s="20">
        <f>+E97</f>
        <v>0</v>
      </c>
      <c r="N95" s="1" t="s">
        <v>38</v>
      </c>
      <c r="O95" s="158">
        <f>+E91</f>
        <v>0</v>
      </c>
      <c r="P95" s="159"/>
      <c r="Q95" s="1" t="s">
        <v>42</v>
      </c>
      <c r="R95" s="20">
        <f>+E94</f>
        <v>0</v>
      </c>
      <c r="S95" s="1" t="s">
        <v>40</v>
      </c>
      <c r="T95" s="158">
        <f>+E92</f>
        <v>0</v>
      </c>
      <c r="U95" s="159"/>
      <c r="V95" s="1" t="s">
        <v>42</v>
      </c>
      <c r="W95" s="20">
        <f>+E95</f>
        <v>0</v>
      </c>
    </row>
    <row r="96" spans="2:23" x14ac:dyDescent="0.25">
      <c r="D96" s="91"/>
      <c r="E96" s="91"/>
      <c r="F96" s="91"/>
      <c r="G96" s="91"/>
      <c r="H96" s="91"/>
      <c r="I96" s="91"/>
      <c r="J96" s="91"/>
    </row>
    <row r="97" spans="2:10" x14ac:dyDescent="0.25">
      <c r="B97" s="29" t="s">
        <v>17</v>
      </c>
      <c r="C97" s="35"/>
      <c r="D97" s="62"/>
      <c r="E97" s="110"/>
      <c r="F97" s="91"/>
      <c r="G97" s="91"/>
      <c r="H97" s="91"/>
      <c r="I97" s="91"/>
      <c r="J97" s="91"/>
    </row>
    <row r="98" spans="2:10" x14ac:dyDescent="0.25">
      <c r="D98" s="91"/>
      <c r="E98" s="91"/>
      <c r="F98" s="91"/>
      <c r="G98" s="91"/>
      <c r="H98" s="91"/>
      <c r="I98" s="91"/>
      <c r="J98" s="91"/>
    </row>
    <row r="99" spans="2:10" x14ac:dyDescent="0.25">
      <c r="D99" s="91"/>
      <c r="E99" s="91"/>
      <c r="F99" s="91"/>
      <c r="G99" s="91"/>
      <c r="H99" s="91"/>
      <c r="I99" s="91"/>
      <c r="J99" s="91"/>
    </row>
    <row r="100" spans="2:10" ht="15.75" thickBot="1" x14ac:dyDescent="0.3">
      <c r="B100" s="49" t="s">
        <v>74</v>
      </c>
      <c r="C100" s="50"/>
      <c r="D100" s="98"/>
      <c r="E100" s="98"/>
      <c r="F100" s="98"/>
      <c r="G100" s="98"/>
      <c r="H100" s="98"/>
      <c r="I100" s="98"/>
      <c r="J100" s="98"/>
    </row>
    <row r="101" spans="2:10" x14ac:dyDescent="0.25">
      <c r="D101" s="91"/>
      <c r="E101" s="91"/>
      <c r="F101" s="91"/>
      <c r="G101" s="91"/>
      <c r="H101" s="91"/>
      <c r="I101" s="91"/>
      <c r="J101" s="91"/>
    </row>
    <row r="102" spans="2:10" x14ac:dyDescent="0.25">
      <c r="B102" t="s">
        <v>71</v>
      </c>
      <c r="D102" s="91"/>
      <c r="E102" s="115"/>
      <c r="F102" s="91"/>
      <c r="G102" s="91"/>
      <c r="H102" s="91"/>
      <c r="I102" s="91"/>
      <c r="J102" s="91"/>
    </row>
    <row r="103" spans="2:10" x14ac:dyDescent="0.25">
      <c r="B103" t="s">
        <v>73</v>
      </c>
      <c r="D103" s="91"/>
      <c r="E103" s="81">
        <v>50</v>
      </c>
      <c r="F103" s="91"/>
      <c r="G103" s="91"/>
      <c r="H103" s="91"/>
      <c r="I103" s="91"/>
      <c r="J103" s="91"/>
    </row>
    <row r="104" spans="2:10" x14ac:dyDescent="0.25">
      <c r="D104" s="91"/>
      <c r="E104" s="91"/>
      <c r="F104" s="91"/>
      <c r="G104" s="91"/>
      <c r="H104" s="91"/>
      <c r="I104" s="91"/>
      <c r="J104" s="91"/>
    </row>
    <row r="105" spans="2:10" x14ac:dyDescent="0.25">
      <c r="B105" s="75" t="s">
        <v>70</v>
      </c>
      <c r="C105" s="76"/>
      <c r="D105" s="116"/>
      <c r="E105" s="117"/>
      <c r="F105" s="91"/>
      <c r="G105" s="118" t="s">
        <v>16</v>
      </c>
      <c r="H105" s="116"/>
      <c r="I105" s="116"/>
      <c r="J105" s="117"/>
    </row>
    <row r="106" spans="2:10" x14ac:dyDescent="0.25">
      <c r="D106" s="91"/>
      <c r="E106" s="91"/>
      <c r="F106" s="91"/>
      <c r="G106" s="91"/>
      <c r="H106" s="91"/>
      <c r="I106" s="91"/>
      <c r="J106" s="91"/>
    </row>
    <row r="107" spans="2:10" x14ac:dyDescent="0.25">
      <c r="B107" s="29" t="s">
        <v>26</v>
      </c>
      <c r="C107" s="19"/>
      <c r="D107" s="96"/>
      <c r="E107" s="97"/>
      <c r="F107" s="91"/>
      <c r="G107" s="36" t="s">
        <v>26</v>
      </c>
      <c r="H107" s="96"/>
      <c r="I107" s="96"/>
      <c r="J107" s="97"/>
    </row>
    <row r="108" spans="2:10" x14ac:dyDescent="0.25">
      <c r="B108" t="s">
        <v>36</v>
      </c>
      <c r="D108" s="91"/>
      <c r="E108" s="119"/>
      <c r="F108" s="91"/>
      <c r="G108" s="91" t="s">
        <v>36</v>
      </c>
      <c r="H108" s="91"/>
      <c r="I108" s="91"/>
      <c r="J108" s="119"/>
    </row>
    <row r="109" spans="2:10" x14ac:dyDescent="0.25">
      <c r="B109" s="2" t="s">
        <v>30</v>
      </c>
      <c r="C109" s="2"/>
      <c r="D109" s="25"/>
      <c r="E109" s="120"/>
      <c r="F109" s="91"/>
      <c r="G109" s="25" t="s">
        <v>30</v>
      </c>
      <c r="H109" s="25"/>
      <c r="I109" s="25"/>
      <c r="J109" s="120"/>
    </row>
    <row r="110" spans="2:10" x14ac:dyDescent="0.25">
      <c r="B110" s="29" t="s">
        <v>31</v>
      </c>
      <c r="C110" s="35"/>
      <c r="D110" s="62"/>
      <c r="E110" s="97"/>
      <c r="F110" s="121"/>
      <c r="G110" s="36" t="s">
        <v>31</v>
      </c>
      <c r="H110" s="62"/>
      <c r="I110" s="62"/>
      <c r="J110" s="97"/>
    </row>
    <row r="111" spans="2:10" x14ac:dyDescent="0.25">
      <c r="B111" s="25" t="s">
        <v>33</v>
      </c>
      <c r="D111" s="91"/>
      <c r="E111" s="119"/>
      <c r="F111" s="91"/>
      <c r="G111" s="25" t="s">
        <v>33</v>
      </c>
      <c r="H111" s="91"/>
      <c r="I111" s="91"/>
      <c r="J111" s="119"/>
    </row>
    <row r="112" spans="2:10" x14ac:dyDescent="0.25">
      <c r="B112" s="36" t="s">
        <v>32</v>
      </c>
      <c r="C112" s="35"/>
      <c r="D112" s="62"/>
      <c r="E112" s="122"/>
      <c r="F112" s="91"/>
      <c r="G112" s="36" t="s">
        <v>32</v>
      </c>
      <c r="H112" s="62"/>
      <c r="I112" s="62"/>
      <c r="J112" s="122"/>
    </row>
    <row r="113" spans="4:10" x14ac:dyDescent="0.25">
      <c r="D113" s="91"/>
      <c r="E113" s="91"/>
      <c r="F113" s="91"/>
      <c r="G113" s="91"/>
      <c r="H113" s="91"/>
      <c r="I113" s="91"/>
      <c r="J113" s="91"/>
    </row>
    <row r="114" spans="4:10" x14ac:dyDescent="0.25">
      <c r="D114" s="91"/>
      <c r="E114" s="91"/>
      <c r="F114" s="91"/>
      <c r="G114" s="91"/>
      <c r="H114" s="91"/>
      <c r="I114" s="91"/>
      <c r="J114" s="91"/>
    </row>
    <row r="115" spans="4:10" x14ac:dyDescent="0.25">
      <c r="D115" s="91"/>
      <c r="E115" s="91"/>
      <c r="F115" s="91"/>
      <c r="G115" s="91"/>
      <c r="H115" s="91"/>
      <c r="I115" s="91"/>
      <c r="J115" s="91"/>
    </row>
    <row r="116" spans="4:10" x14ac:dyDescent="0.25">
      <c r="D116" s="91"/>
      <c r="E116" s="91"/>
      <c r="F116" s="91"/>
      <c r="G116" s="91"/>
      <c r="H116" s="91"/>
      <c r="I116" s="91"/>
      <c r="J116" s="91"/>
    </row>
    <row r="117" spans="4:10" x14ac:dyDescent="0.25">
      <c r="D117" s="91"/>
      <c r="E117" s="91"/>
      <c r="F117" s="91"/>
      <c r="G117" s="91"/>
      <c r="H117" s="91"/>
      <c r="I117" s="91"/>
      <c r="J117" s="91"/>
    </row>
    <row r="118" spans="4:10" x14ac:dyDescent="0.25">
      <c r="D118" s="91"/>
      <c r="E118" s="91"/>
      <c r="F118" s="91"/>
      <c r="G118" s="91"/>
      <c r="H118" s="91"/>
      <c r="I118" s="91"/>
      <c r="J118" s="91"/>
    </row>
    <row r="119" spans="4:10" x14ac:dyDescent="0.25">
      <c r="D119" s="91"/>
      <c r="E119" s="91"/>
      <c r="F119" s="91"/>
      <c r="G119" s="91"/>
      <c r="H119" s="91"/>
      <c r="I119" s="91"/>
      <c r="J119" s="91"/>
    </row>
    <row r="120" spans="4:10" x14ac:dyDescent="0.25">
      <c r="D120" s="91"/>
      <c r="E120" s="91"/>
      <c r="F120" s="91"/>
      <c r="G120" s="91"/>
      <c r="H120" s="91"/>
      <c r="I120" s="91"/>
      <c r="J120" s="91"/>
    </row>
    <row r="121" spans="4:10" x14ac:dyDescent="0.25">
      <c r="D121" s="91"/>
      <c r="E121" s="91"/>
      <c r="F121" s="91"/>
      <c r="G121" s="91"/>
      <c r="H121" s="91"/>
      <c r="I121" s="91"/>
      <c r="J121" s="91"/>
    </row>
    <row r="122" spans="4:10" x14ac:dyDescent="0.25">
      <c r="D122" s="91"/>
      <c r="E122" s="91"/>
      <c r="F122" s="91"/>
      <c r="G122" s="91"/>
      <c r="H122" s="91"/>
      <c r="I122" s="91"/>
      <c r="J122" s="91"/>
    </row>
    <row r="123" spans="4:10" x14ac:dyDescent="0.25">
      <c r="D123" s="91"/>
      <c r="E123" s="91"/>
      <c r="F123" s="91"/>
      <c r="G123" s="91"/>
      <c r="H123" s="91"/>
      <c r="I123" s="91"/>
      <c r="J123" s="91"/>
    </row>
    <row r="124" spans="4:10" x14ac:dyDescent="0.25">
      <c r="D124" s="91"/>
      <c r="E124" s="91"/>
      <c r="F124" s="91"/>
      <c r="G124" s="91"/>
      <c r="H124" s="91"/>
      <c r="I124" s="91"/>
      <c r="J124" s="91"/>
    </row>
    <row r="125" spans="4:10" x14ac:dyDescent="0.25">
      <c r="D125" s="91"/>
      <c r="E125" s="91"/>
      <c r="F125" s="91"/>
      <c r="G125" s="91"/>
      <c r="H125" s="91"/>
      <c r="I125" s="91"/>
      <c r="J125" s="91"/>
    </row>
    <row r="126" spans="4:10" x14ac:dyDescent="0.25">
      <c r="D126" s="91"/>
      <c r="E126" s="91"/>
      <c r="F126" s="91"/>
      <c r="G126" s="91"/>
      <c r="H126" s="91"/>
      <c r="I126" s="91"/>
      <c r="J126" s="91"/>
    </row>
    <row r="127" spans="4:10" x14ac:dyDescent="0.25">
      <c r="D127" s="91"/>
      <c r="E127" s="91"/>
      <c r="F127" s="91"/>
      <c r="G127" s="91"/>
      <c r="H127" s="91"/>
      <c r="I127" s="91"/>
      <c r="J127" s="91"/>
    </row>
    <row r="128" spans="4:10" x14ac:dyDescent="0.25">
      <c r="D128" s="91"/>
      <c r="E128" s="91"/>
      <c r="F128" s="91"/>
      <c r="G128" s="91"/>
      <c r="H128" s="91"/>
      <c r="I128" s="91"/>
      <c r="J128" s="91"/>
    </row>
    <row r="129" spans="4:10" x14ac:dyDescent="0.25">
      <c r="D129" s="91"/>
      <c r="E129" s="91"/>
      <c r="F129" s="91"/>
      <c r="G129" s="91"/>
      <c r="H129" s="91"/>
      <c r="I129" s="91"/>
      <c r="J129" s="91"/>
    </row>
    <row r="130" spans="4:10" x14ac:dyDescent="0.25">
      <c r="D130" s="91"/>
      <c r="E130" s="91"/>
      <c r="F130" s="91"/>
      <c r="G130" s="91"/>
      <c r="H130" s="91"/>
      <c r="I130" s="91"/>
      <c r="J130" s="91"/>
    </row>
    <row r="131" spans="4:10" x14ac:dyDescent="0.25">
      <c r="D131" s="91"/>
      <c r="E131" s="91"/>
      <c r="F131" s="91"/>
      <c r="G131" s="91"/>
      <c r="H131" s="91"/>
      <c r="I131" s="91"/>
      <c r="J131" s="91"/>
    </row>
    <row r="132" spans="4:10" x14ac:dyDescent="0.25">
      <c r="D132" s="91"/>
      <c r="E132" s="91"/>
      <c r="F132" s="91"/>
      <c r="G132" s="91"/>
      <c r="H132" s="91"/>
      <c r="I132" s="91"/>
      <c r="J132" s="91"/>
    </row>
    <row r="133" spans="4:10" x14ac:dyDescent="0.25">
      <c r="D133" s="91"/>
      <c r="E133" s="91"/>
      <c r="F133" s="91"/>
      <c r="G133" s="91"/>
      <c r="H133" s="91"/>
      <c r="I133" s="91"/>
      <c r="J133" s="91"/>
    </row>
    <row r="134" spans="4:10" x14ac:dyDescent="0.25">
      <c r="D134" s="91"/>
      <c r="E134" s="91"/>
      <c r="F134" s="91"/>
      <c r="G134" s="91"/>
      <c r="H134" s="91"/>
      <c r="I134" s="91"/>
      <c r="J134" s="91"/>
    </row>
    <row r="135" spans="4:10" x14ac:dyDescent="0.25">
      <c r="D135" s="91"/>
      <c r="E135" s="91"/>
      <c r="F135" s="91"/>
      <c r="G135" s="91"/>
      <c r="H135" s="91"/>
      <c r="I135" s="91"/>
      <c r="J135" s="91"/>
    </row>
    <row r="136" spans="4:10" x14ac:dyDescent="0.25">
      <c r="D136" s="91"/>
      <c r="E136" s="91"/>
      <c r="F136" s="91"/>
      <c r="G136" s="91"/>
      <c r="H136" s="91"/>
      <c r="I136" s="91"/>
      <c r="J136" s="91"/>
    </row>
    <row r="137" spans="4:10" x14ac:dyDescent="0.25">
      <c r="D137" s="91"/>
      <c r="E137" s="91"/>
      <c r="F137" s="91"/>
      <c r="G137" s="91"/>
      <c r="H137" s="91"/>
      <c r="I137" s="91"/>
      <c r="J137" s="91"/>
    </row>
    <row r="138" spans="4:10" x14ac:dyDescent="0.25">
      <c r="D138" s="91"/>
      <c r="E138" s="91"/>
      <c r="F138" s="91"/>
      <c r="G138" s="91"/>
      <c r="H138" s="91"/>
      <c r="I138" s="91"/>
      <c r="J138" s="91"/>
    </row>
    <row r="139" spans="4:10" x14ac:dyDescent="0.25">
      <c r="D139" s="91"/>
      <c r="E139" s="91"/>
      <c r="F139" s="91"/>
      <c r="G139" s="91"/>
      <c r="H139" s="91"/>
      <c r="I139" s="91"/>
      <c r="J139" s="91"/>
    </row>
    <row r="140" spans="4:10" x14ac:dyDescent="0.25">
      <c r="D140" s="91"/>
      <c r="E140" s="91"/>
      <c r="F140" s="91"/>
      <c r="G140" s="91"/>
      <c r="H140" s="91"/>
      <c r="I140" s="91"/>
      <c r="J140" s="91"/>
    </row>
    <row r="141" spans="4:10" x14ac:dyDescent="0.25">
      <c r="D141" s="91"/>
      <c r="E141" s="91"/>
      <c r="F141" s="91"/>
      <c r="G141" s="91"/>
      <c r="H141" s="91"/>
      <c r="I141" s="91"/>
      <c r="J141" s="91"/>
    </row>
    <row r="142" spans="4:10" x14ac:dyDescent="0.25">
      <c r="D142" s="91"/>
      <c r="E142" s="91"/>
      <c r="F142" s="91"/>
      <c r="G142" s="91"/>
      <c r="H142" s="91"/>
      <c r="I142" s="91"/>
      <c r="J142" s="91"/>
    </row>
    <row r="143" spans="4:10" x14ac:dyDescent="0.25">
      <c r="D143" s="91"/>
      <c r="E143" s="91"/>
      <c r="F143" s="91"/>
      <c r="G143" s="91"/>
      <c r="H143" s="91"/>
      <c r="I143" s="91"/>
      <c r="J143" s="91"/>
    </row>
    <row r="144" spans="4:10" x14ac:dyDescent="0.25">
      <c r="D144" s="91"/>
      <c r="E144" s="91"/>
      <c r="F144" s="91"/>
      <c r="G144" s="91"/>
      <c r="H144" s="91"/>
      <c r="I144" s="91"/>
      <c r="J144" s="91"/>
    </row>
    <row r="145" spans="4:10" x14ac:dyDescent="0.25">
      <c r="D145" s="91"/>
      <c r="E145" s="91"/>
      <c r="F145" s="91"/>
      <c r="G145" s="91"/>
      <c r="H145" s="91"/>
      <c r="I145" s="91"/>
      <c r="J145" s="91"/>
    </row>
    <row r="146" spans="4:10" x14ac:dyDescent="0.25">
      <c r="D146" s="91"/>
      <c r="E146" s="91"/>
      <c r="F146" s="91"/>
      <c r="G146" s="91"/>
      <c r="H146" s="91"/>
      <c r="I146" s="91"/>
      <c r="J146" s="91"/>
    </row>
    <row r="147" spans="4:10" x14ac:dyDescent="0.25">
      <c r="D147" s="91"/>
      <c r="E147" s="91"/>
      <c r="F147" s="91"/>
      <c r="G147" s="91"/>
      <c r="H147" s="91"/>
      <c r="I147" s="91"/>
      <c r="J147" s="91"/>
    </row>
    <row r="148" spans="4:10" x14ac:dyDescent="0.25">
      <c r="D148" s="91"/>
      <c r="E148" s="91"/>
      <c r="F148" s="91"/>
      <c r="G148" s="91"/>
      <c r="H148" s="91"/>
      <c r="I148" s="91"/>
      <c r="J148" s="91"/>
    </row>
    <row r="149" spans="4:10" x14ac:dyDescent="0.25">
      <c r="D149" s="91"/>
      <c r="E149" s="91"/>
      <c r="F149" s="91"/>
      <c r="G149" s="91"/>
      <c r="H149" s="91"/>
      <c r="I149" s="91"/>
      <c r="J149" s="91"/>
    </row>
    <row r="150" spans="4:10" x14ac:dyDescent="0.25">
      <c r="D150" s="91"/>
      <c r="E150" s="91"/>
      <c r="F150" s="91"/>
      <c r="G150" s="91"/>
      <c r="H150" s="91"/>
      <c r="I150" s="91"/>
      <c r="J150" s="91"/>
    </row>
    <row r="151" spans="4:10" x14ac:dyDescent="0.25">
      <c r="D151" s="91"/>
      <c r="E151" s="91"/>
      <c r="F151" s="91"/>
      <c r="G151" s="91"/>
      <c r="H151" s="91"/>
      <c r="I151" s="91"/>
      <c r="J151" s="91"/>
    </row>
    <row r="152" spans="4:10" x14ac:dyDescent="0.25">
      <c r="D152" s="91"/>
      <c r="E152" s="91"/>
      <c r="F152" s="91"/>
      <c r="G152" s="91"/>
      <c r="H152" s="91"/>
      <c r="I152" s="91"/>
      <c r="J152" s="91"/>
    </row>
    <row r="153" spans="4:10" x14ac:dyDescent="0.25">
      <c r="D153" s="91"/>
      <c r="E153" s="91"/>
      <c r="F153" s="91"/>
      <c r="G153" s="91"/>
      <c r="H153" s="91"/>
      <c r="I153" s="91"/>
      <c r="J153" s="91"/>
    </row>
    <row r="154" spans="4:10" x14ac:dyDescent="0.25">
      <c r="D154" s="91"/>
      <c r="E154" s="91"/>
      <c r="F154" s="91"/>
      <c r="G154" s="91"/>
      <c r="H154" s="91"/>
      <c r="I154" s="91"/>
      <c r="J154" s="91"/>
    </row>
    <row r="155" spans="4:10" x14ac:dyDescent="0.25">
      <c r="D155" s="91"/>
      <c r="E155" s="91"/>
      <c r="F155" s="91"/>
      <c r="G155" s="91"/>
      <c r="H155" s="91"/>
      <c r="I155" s="91"/>
      <c r="J155" s="91"/>
    </row>
    <row r="156" spans="4:10" x14ac:dyDescent="0.25">
      <c r="D156" s="91"/>
      <c r="E156" s="91"/>
      <c r="F156" s="91"/>
      <c r="G156" s="91"/>
      <c r="H156" s="91"/>
      <c r="I156" s="91"/>
      <c r="J156" s="91"/>
    </row>
    <row r="157" spans="4:10" x14ac:dyDescent="0.25">
      <c r="D157" s="91"/>
      <c r="E157" s="91"/>
      <c r="F157" s="91"/>
      <c r="G157" s="91"/>
      <c r="H157" s="91"/>
      <c r="I157" s="91"/>
      <c r="J157" s="91"/>
    </row>
    <row r="158" spans="4:10" x14ac:dyDescent="0.25">
      <c r="D158" s="91"/>
      <c r="E158" s="91"/>
      <c r="F158" s="91"/>
      <c r="G158" s="91"/>
      <c r="H158" s="91"/>
      <c r="I158" s="91"/>
      <c r="J158" s="91"/>
    </row>
    <row r="159" spans="4:10" x14ac:dyDescent="0.25">
      <c r="D159" s="91"/>
      <c r="E159" s="91"/>
      <c r="F159" s="91"/>
      <c r="G159" s="91"/>
      <c r="H159" s="91"/>
      <c r="I159" s="91"/>
      <c r="J159" s="91"/>
    </row>
    <row r="160" spans="4:10" x14ac:dyDescent="0.25">
      <c r="D160" s="91"/>
      <c r="E160" s="91"/>
      <c r="F160" s="91"/>
      <c r="G160" s="91"/>
      <c r="H160" s="91"/>
      <c r="I160" s="91"/>
      <c r="J160" s="91"/>
    </row>
    <row r="161" spans="4:10" x14ac:dyDescent="0.25">
      <c r="D161" s="91"/>
      <c r="E161" s="91"/>
      <c r="F161" s="91"/>
      <c r="G161" s="91"/>
      <c r="H161" s="91"/>
      <c r="I161" s="91"/>
      <c r="J161" s="91"/>
    </row>
    <row r="162" spans="4:10" x14ac:dyDescent="0.25">
      <c r="D162" s="91"/>
      <c r="E162" s="91"/>
      <c r="F162" s="91"/>
      <c r="G162" s="91"/>
      <c r="H162" s="91"/>
      <c r="I162" s="91"/>
      <c r="J162" s="91"/>
    </row>
    <row r="163" spans="4:10" x14ac:dyDescent="0.25">
      <c r="D163" s="91"/>
      <c r="E163" s="91"/>
      <c r="F163" s="91"/>
      <c r="G163" s="91"/>
      <c r="H163" s="91"/>
      <c r="I163" s="91"/>
      <c r="J163" s="91"/>
    </row>
    <row r="164" spans="4:10" x14ac:dyDescent="0.25">
      <c r="D164" s="91"/>
      <c r="E164" s="91"/>
      <c r="F164" s="91"/>
      <c r="G164" s="91"/>
      <c r="H164" s="91"/>
      <c r="I164" s="91"/>
      <c r="J164" s="91"/>
    </row>
    <row r="165" spans="4:10" x14ac:dyDescent="0.25">
      <c r="D165" s="91"/>
      <c r="E165" s="91"/>
      <c r="F165" s="91"/>
      <c r="G165" s="91"/>
      <c r="H165" s="91"/>
      <c r="I165" s="91"/>
      <c r="J165" s="91"/>
    </row>
    <row r="166" spans="4:10" x14ac:dyDescent="0.25">
      <c r="D166" s="91"/>
      <c r="E166" s="91"/>
      <c r="F166" s="91"/>
      <c r="G166" s="91"/>
      <c r="H166" s="91"/>
      <c r="I166" s="91"/>
      <c r="J166" s="91"/>
    </row>
    <row r="167" spans="4:10" x14ac:dyDescent="0.25">
      <c r="D167" s="91"/>
      <c r="E167" s="91"/>
      <c r="F167" s="91"/>
      <c r="G167" s="91"/>
      <c r="H167" s="91"/>
      <c r="I167" s="91"/>
      <c r="J167" s="91"/>
    </row>
    <row r="168" spans="4:10" x14ac:dyDescent="0.25">
      <c r="D168" s="91"/>
      <c r="E168" s="91"/>
      <c r="F168" s="91"/>
      <c r="G168" s="91"/>
      <c r="H168" s="91"/>
      <c r="I168" s="91"/>
      <c r="J168" s="91"/>
    </row>
    <row r="169" spans="4:10" x14ac:dyDescent="0.25">
      <c r="D169" s="91"/>
      <c r="E169" s="91"/>
      <c r="F169" s="91"/>
      <c r="G169" s="91"/>
      <c r="H169" s="91"/>
      <c r="I169" s="91"/>
      <c r="J169" s="91"/>
    </row>
    <row r="170" spans="4:10" x14ac:dyDescent="0.25">
      <c r="D170" s="91"/>
      <c r="E170" s="91"/>
      <c r="F170" s="91"/>
      <c r="G170" s="91"/>
      <c r="H170" s="91"/>
      <c r="I170" s="91"/>
      <c r="J170" s="91"/>
    </row>
    <row r="171" spans="4:10" x14ac:dyDescent="0.25">
      <c r="D171" s="91"/>
      <c r="E171" s="91"/>
      <c r="F171" s="91"/>
      <c r="G171" s="91"/>
      <c r="H171" s="91"/>
      <c r="I171" s="91"/>
      <c r="J171" s="91"/>
    </row>
    <row r="172" spans="4:10" x14ac:dyDescent="0.25">
      <c r="D172" s="91"/>
      <c r="E172" s="91"/>
      <c r="F172" s="91"/>
      <c r="G172" s="91"/>
      <c r="H172" s="91"/>
      <c r="I172" s="91"/>
      <c r="J172" s="91"/>
    </row>
    <row r="173" spans="4:10" x14ac:dyDescent="0.25">
      <c r="D173" s="91"/>
      <c r="E173" s="91"/>
      <c r="F173" s="91"/>
      <c r="G173" s="91"/>
      <c r="H173" s="91"/>
      <c r="I173" s="91"/>
      <c r="J173" s="91"/>
    </row>
    <row r="174" spans="4:10" x14ac:dyDescent="0.25">
      <c r="D174" s="91"/>
      <c r="E174" s="91"/>
      <c r="F174" s="91"/>
      <c r="G174" s="91"/>
      <c r="H174" s="91"/>
      <c r="I174" s="91"/>
      <c r="J174" s="91"/>
    </row>
    <row r="175" spans="4:10" x14ac:dyDescent="0.25">
      <c r="D175" s="91"/>
      <c r="E175" s="91"/>
      <c r="F175" s="91"/>
      <c r="G175" s="91"/>
      <c r="H175" s="91"/>
      <c r="I175" s="91"/>
      <c r="J175" s="91"/>
    </row>
    <row r="176" spans="4:10" x14ac:dyDescent="0.25">
      <c r="D176" s="91"/>
      <c r="E176" s="91"/>
      <c r="F176" s="91"/>
      <c r="G176" s="91"/>
      <c r="H176" s="91"/>
      <c r="I176" s="91"/>
      <c r="J176" s="91"/>
    </row>
    <row r="177" spans="4:10" x14ac:dyDescent="0.25">
      <c r="D177" s="91"/>
      <c r="E177" s="91"/>
      <c r="F177" s="91"/>
      <c r="G177" s="91"/>
      <c r="H177" s="91"/>
      <c r="I177" s="91"/>
      <c r="J177" s="91"/>
    </row>
    <row r="178" spans="4:10" x14ac:dyDescent="0.25">
      <c r="D178" s="91"/>
      <c r="E178" s="91"/>
      <c r="F178" s="91"/>
      <c r="G178" s="91"/>
      <c r="H178" s="91"/>
      <c r="I178" s="91"/>
      <c r="J178" s="91"/>
    </row>
    <row r="179" spans="4:10" x14ac:dyDescent="0.25">
      <c r="D179" s="91"/>
      <c r="E179" s="91"/>
      <c r="F179" s="91"/>
      <c r="G179" s="91"/>
      <c r="H179" s="91"/>
      <c r="I179" s="91"/>
      <c r="J179" s="91"/>
    </row>
    <row r="180" spans="4:10" x14ac:dyDescent="0.25">
      <c r="D180" s="91"/>
      <c r="E180" s="91"/>
      <c r="F180" s="91"/>
      <c r="G180" s="91"/>
      <c r="H180" s="91"/>
      <c r="I180" s="91"/>
      <c r="J180" s="91"/>
    </row>
    <row r="181" spans="4:10" x14ac:dyDescent="0.25">
      <c r="D181" s="91"/>
      <c r="E181" s="91"/>
      <c r="F181" s="91"/>
      <c r="G181" s="91"/>
      <c r="H181" s="91"/>
      <c r="I181" s="91"/>
      <c r="J181" s="91"/>
    </row>
    <row r="182" spans="4:10" x14ac:dyDescent="0.25">
      <c r="D182" s="91"/>
      <c r="E182" s="91"/>
      <c r="F182" s="91"/>
      <c r="G182" s="91"/>
      <c r="H182" s="91"/>
      <c r="I182" s="91"/>
      <c r="J182" s="91"/>
    </row>
    <row r="183" spans="4:10" x14ac:dyDescent="0.25">
      <c r="D183" s="91"/>
      <c r="E183" s="91"/>
      <c r="F183" s="91"/>
      <c r="G183" s="91"/>
      <c r="H183" s="91"/>
      <c r="I183" s="91"/>
      <c r="J183" s="91"/>
    </row>
    <row r="184" spans="4:10" x14ac:dyDescent="0.25">
      <c r="D184" s="91"/>
      <c r="E184" s="91"/>
      <c r="F184" s="91"/>
      <c r="G184" s="91"/>
      <c r="H184" s="91"/>
      <c r="I184" s="91"/>
      <c r="J184" s="91"/>
    </row>
    <row r="185" spans="4:10" x14ac:dyDescent="0.25">
      <c r="D185" s="91"/>
      <c r="E185" s="91"/>
      <c r="F185" s="91"/>
      <c r="G185" s="91"/>
      <c r="H185" s="91"/>
      <c r="I185" s="91"/>
      <c r="J185" s="91"/>
    </row>
    <row r="186" spans="4:10" x14ac:dyDescent="0.25">
      <c r="D186" s="91"/>
      <c r="E186" s="91"/>
      <c r="F186" s="91"/>
      <c r="G186" s="91"/>
      <c r="H186" s="91"/>
      <c r="I186" s="91"/>
      <c r="J186" s="91"/>
    </row>
    <row r="187" spans="4:10" x14ac:dyDescent="0.25">
      <c r="D187" s="91"/>
      <c r="E187" s="91"/>
      <c r="F187" s="91"/>
      <c r="G187" s="91"/>
      <c r="H187" s="91"/>
      <c r="I187" s="91"/>
      <c r="J187" s="91"/>
    </row>
    <row r="188" spans="4:10" x14ac:dyDescent="0.25">
      <c r="D188" s="91"/>
      <c r="E188" s="91"/>
      <c r="F188" s="91"/>
      <c r="G188" s="91"/>
      <c r="H188" s="91"/>
      <c r="I188" s="91"/>
      <c r="J188" s="91"/>
    </row>
    <row r="189" spans="4:10" x14ac:dyDescent="0.25">
      <c r="D189" s="91"/>
      <c r="E189" s="91"/>
      <c r="F189" s="91"/>
      <c r="G189" s="91"/>
      <c r="H189" s="91"/>
      <c r="I189" s="91"/>
      <c r="J189" s="91"/>
    </row>
    <row r="190" spans="4:10" x14ac:dyDescent="0.25">
      <c r="D190" s="91"/>
      <c r="E190" s="91"/>
      <c r="F190" s="91"/>
      <c r="G190" s="91"/>
      <c r="H190" s="91"/>
      <c r="I190" s="91"/>
      <c r="J190" s="91"/>
    </row>
  </sheetData>
  <mergeCells count="16">
    <mergeCell ref="M92:M93"/>
    <mergeCell ref="N92:N93"/>
    <mergeCell ref="Q92:Q93"/>
    <mergeCell ref="S92:S93"/>
    <mergeCell ref="T83:T85"/>
    <mergeCell ref="M84:M85"/>
    <mergeCell ref="N84:N85"/>
    <mergeCell ref="O84:P85"/>
    <mergeCell ref="R84:R85"/>
    <mergeCell ref="S84:S85"/>
    <mergeCell ref="V92:V93"/>
    <mergeCell ref="W92:W93"/>
    <mergeCell ref="O95:P95"/>
    <mergeCell ref="T95:U95"/>
    <mergeCell ref="O87:P87"/>
    <mergeCell ref="R91:R9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16DCE-E464-4CCE-BF67-FEA60B6B6885}">
  <dimension ref="B1:W114"/>
  <sheetViews>
    <sheetView showGridLines="0" topLeftCell="A38" workbookViewId="0">
      <selection activeCell="E67" sqref="E67"/>
    </sheetView>
  </sheetViews>
  <sheetFormatPr defaultRowHeight="15" outlineLevelRow="1" x14ac:dyDescent="0.25"/>
  <cols>
    <col min="1" max="1" width="3.7109375" customWidth="1"/>
    <col min="2" max="2" width="11.85546875" bestFit="1" customWidth="1"/>
    <col min="3" max="10" width="11.140625" customWidth="1"/>
  </cols>
  <sheetData>
    <row r="1" spans="2:10" ht="15.75" thickBot="1" x14ac:dyDescent="0.3">
      <c r="B1" s="49" t="s">
        <v>63</v>
      </c>
      <c r="C1" s="50"/>
      <c r="D1" s="50"/>
      <c r="E1" s="50"/>
      <c r="F1" s="50"/>
      <c r="G1" s="50"/>
      <c r="H1" s="50"/>
      <c r="I1" s="50"/>
      <c r="J1" s="50"/>
    </row>
    <row r="2" spans="2:10" x14ac:dyDescent="0.25">
      <c r="E2" s="31"/>
    </row>
    <row r="3" spans="2:10" x14ac:dyDescent="0.25">
      <c r="E3" s="13" t="s">
        <v>12</v>
      </c>
      <c r="F3" s="3">
        <v>1</v>
      </c>
      <c r="G3" s="3">
        <f>+F3+1</f>
        <v>2</v>
      </c>
      <c r="H3" s="3">
        <f t="shared" ref="H3:J3" si="0">+G3+1</f>
        <v>3</v>
      </c>
      <c r="I3" s="3">
        <f t="shared" si="0"/>
        <v>4</v>
      </c>
      <c r="J3" s="3">
        <f t="shared" si="0"/>
        <v>5</v>
      </c>
    </row>
    <row r="4" spans="2:10" x14ac:dyDescent="0.25">
      <c r="B4" t="s">
        <v>2</v>
      </c>
      <c r="E4" s="15">
        <v>85</v>
      </c>
      <c r="F4" s="95">
        <f>+E4*(1+F5)</f>
        <v>95.2</v>
      </c>
      <c r="G4" s="95">
        <f>+F4*(1+G5)</f>
        <v>104.72000000000001</v>
      </c>
      <c r="H4" s="95">
        <f t="shared" ref="H4:J4" si="1">+G4*(1+H5)</f>
        <v>113.09760000000003</v>
      </c>
      <c r="I4" s="95">
        <f t="shared" si="1"/>
        <v>119.88345600000004</v>
      </c>
      <c r="J4" s="95">
        <f t="shared" si="1"/>
        <v>124.67879424000004</v>
      </c>
    </row>
    <row r="5" spans="2:10" s="4" customFormat="1" x14ac:dyDescent="0.25">
      <c r="B5" s="4" t="s">
        <v>3</v>
      </c>
      <c r="E5" s="11"/>
      <c r="F5" s="123">
        <v>0.12</v>
      </c>
      <c r="G5" s="124">
        <f>+F5-0.02</f>
        <v>9.9999999999999992E-2</v>
      </c>
      <c r="H5" s="124">
        <f t="shared" ref="H5:J5" si="2">+G5-0.02</f>
        <v>7.9999999999999988E-2</v>
      </c>
      <c r="I5" s="124">
        <f t="shared" si="2"/>
        <v>5.9999999999999984E-2</v>
      </c>
      <c r="J5" s="124">
        <f t="shared" si="2"/>
        <v>3.999999999999998E-2</v>
      </c>
    </row>
    <row r="6" spans="2:10" x14ac:dyDescent="0.25">
      <c r="E6" s="10"/>
      <c r="F6" s="91"/>
      <c r="G6" s="91"/>
      <c r="H6" s="91"/>
      <c r="I6" s="91"/>
      <c r="J6" s="91"/>
    </row>
    <row r="7" spans="2:10" x14ac:dyDescent="0.25">
      <c r="B7" t="s">
        <v>0</v>
      </c>
      <c r="E7" s="9">
        <v>25.25</v>
      </c>
      <c r="F7" s="95">
        <f>+F8*F4</f>
        <v>28.56</v>
      </c>
      <c r="G7" s="95">
        <f t="shared" ref="G7:J7" si="3">+G8*G4</f>
        <v>31.677800000000001</v>
      </c>
      <c r="H7" s="95">
        <f t="shared" si="3"/>
        <v>34.494768000000008</v>
      </c>
      <c r="I7" s="95">
        <f t="shared" si="3"/>
        <v>36.86416272000001</v>
      </c>
      <c r="J7" s="95">
        <f t="shared" si="3"/>
        <v>38.650426214400014</v>
      </c>
    </row>
    <row r="8" spans="2:10" s="4" customFormat="1" x14ac:dyDescent="0.25">
      <c r="B8" s="4" t="s">
        <v>4</v>
      </c>
      <c r="E8" s="14">
        <f>+E7/E$4</f>
        <v>0.29705882352941176</v>
      </c>
      <c r="F8" s="123">
        <v>0.3</v>
      </c>
      <c r="G8" s="124">
        <f>+F8+0.0025</f>
        <v>0.30249999999999999</v>
      </c>
      <c r="H8" s="124">
        <f t="shared" ref="H8:J8" si="4">+G8+0.0025</f>
        <v>0.30499999999999999</v>
      </c>
      <c r="I8" s="124">
        <f t="shared" si="4"/>
        <v>0.3075</v>
      </c>
      <c r="J8" s="124">
        <f t="shared" si="4"/>
        <v>0.31</v>
      </c>
    </row>
    <row r="9" spans="2:10" x14ac:dyDescent="0.25">
      <c r="E9" s="10"/>
      <c r="F9" s="91"/>
      <c r="G9" s="91"/>
      <c r="H9" s="91"/>
      <c r="I9" s="91"/>
      <c r="J9" s="91"/>
    </row>
    <row r="10" spans="2:10" x14ac:dyDescent="0.25">
      <c r="B10" t="s">
        <v>27</v>
      </c>
      <c r="E10" s="9">
        <f>+E7+E16</f>
        <v>28.65</v>
      </c>
      <c r="F10" s="95">
        <f>+F7+F16</f>
        <v>32.368000000000002</v>
      </c>
      <c r="G10" s="95">
        <f t="shared" ref="G10:J10" si="5">+G7+G16</f>
        <v>36.128399999999999</v>
      </c>
      <c r="H10" s="95">
        <f t="shared" si="5"/>
        <v>39.584160000000011</v>
      </c>
      <c r="I10" s="95">
        <f t="shared" si="5"/>
        <v>42.558626880000013</v>
      </c>
      <c r="J10" s="95">
        <f t="shared" si="5"/>
        <v>44.884365926400015</v>
      </c>
    </row>
    <row r="11" spans="2:10" x14ac:dyDescent="0.25">
      <c r="B11" s="4" t="s">
        <v>4</v>
      </c>
      <c r="E11" s="14">
        <f>+E10/E$4</f>
        <v>0.33705882352941174</v>
      </c>
      <c r="F11" s="124">
        <f t="shared" ref="F11:J11" si="6">+F10/F$4</f>
        <v>0.34</v>
      </c>
      <c r="G11" s="124">
        <f t="shared" si="6"/>
        <v>0.34499999999999997</v>
      </c>
      <c r="H11" s="124">
        <f t="shared" si="6"/>
        <v>0.35000000000000003</v>
      </c>
      <c r="I11" s="124">
        <f t="shared" si="6"/>
        <v>0.35499999999999998</v>
      </c>
      <c r="J11" s="124">
        <f t="shared" si="6"/>
        <v>0.36</v>
      </c>
    </row>
    <row r="12" spans="2:10" x14ac:dyDescent="0.25">
      <c r="E12" s="10"/>
      <c r="F12" s="91"/>
      <c r="G12" s="91"/>
      <c r="H12" s="91"/>
      <c r="I12" s="91"/>
      <c r="J12" s="91"/>
    </row>
    <row r="13" spans="2:10" ht="15" customHeight="1" x14ac:dyDescent="0.25">
      <c r="B13" t="s">
        <v>9</v>
      </c>
      <c r="E13" s="9">
        <v>4.25</v>
      </c>
      <c r="F13" s="95">
        <f>+F14*F4</f>
        <v>4.7600000000000007</v>
      </c>
      <c r="G13" s="95">
        <f t="shared" ref="G13:J13" si="7">+G14*G4</f>
        <v>5.2360000000000007</v>
      </c>
      <c r="H13" s="95">
        <f t="shared" si="7"/>
        <v>5.6548800000000021</v>
      </c>
      <c r="I13" s="95">
        <f t="shared" si="7"/>
        <v>5.9941728000000021</v>
      </c>
      <c r="J13" s="95">
        <f t="shared" si="7"/>
        <v>6.2339397120000024</v>
      </c>
    </row>
    <row r="14" spans="2:10" s="4" customFormat="1" ht="15" customHeight="1" x14ac:dyDescent="0.25">
      <c r="B14" s="4" t="s">
        <v>10</v>
      </c>
      <c r="E14" s="14">
        <f>+E13/E$4</f>
        <v>0.05</v>
      </c>
      <c r="F14" s="123">
        <v>0.05</v>
      </c>
      <c r="G14" s="47">
        <f>+F14</f>
        <v>0.05</v>
      </c>
      <c r="H14" s="47">
        <f t="shared" ref="H14:J14" si="8">+G14</f>
        <v>0.05</v>
      </c>
      <c r="I14" s="47">
        <f t="shared" si="8"/>
        <v>0.05</v>
      </c>
      <c r="J14" s="47">
        <f t="shared" si="8"/>
        <v>0.05</v>
      </c>
    </row>
    <row r="15" spans="2:10" x14ac:dyDescent="0.25">
      <c r="E15" s="10"/>
      <c r="F15" s="91"/>
      <c r="G15" s="91"/>
      <c r="H15" s="91"/>
      <c r="I15" s="91"/>
      <c r="J15" s="91"/>
    </row>
    <row r="16" spans="2:10" x14ac:dyDescent="0.25">
      <c r="B16" t="s">
        <v>14</v>
      </c>
      <c r="E16" s="9">
        <v>3.4</v>
      </c>
      <c r="F16" s="95">
        <f>+F17*F4</f>
        <v>3.8080000000000003</v>
      </c>
      <c r="G16" s="95">
        <f t="shared" ref="G16:J16" si="9">+G17*G4</f>
        <v>4.4506000000000006</v>
      </c>
      <c r="H16" s="95">
        <f t="shared" si="9"/>
        <v>5.0893920000000019</v>
      </c>
      <c r="I16" s="95">
        <f t="shared" si="9"/>
        <v>5.6944641600000026</v>
      </c>
      <c r="J16" s="95">
        <f t="shared" si="9"/>
        <v>6.2339397120000033</v>
      </c>
    </row>
    <row r="17" spans="2:10" s="4" customFormat="1" x14ac:dyDescent="0.25">
      <c r="B17" s="4" t="s">
        <v>10</v>
      </c>
      <c r="E17" s="14">
        <f>+E16/E$4</f>
        <v>0.04</v>
      </c>
      <c r="F17" s="123">
        <v>0.04</v>
      </c>
      <c r="G17" s="124">
        <f>+F17+0.0025</f>
        <v>4.2500000000000003E-2</v>
      </c>
      <c r="H17" s="124">
        <f t="shared" ref="H17:J17" si="10">+G17+0.0025</f>
        <v>4.5000000000000005E-2</v>
      </c>
      <c r="I17" s="124">
        <f t="shared" si="10"/>
        <v>4.7500000000000007E-2</v>
      </c>
      <c r="J17" s="124">
        <f t="shared" si="10"/>
        <v>5.000000000000001E-2</v>
      </c>
    </row>
    <row r="18" spans="2:10" x14ac:dyDescent="0.25">
      <c r="E18" s="10"/>
      <c r="F18" s="91"/>
      <c r="G18" s="91"/>
      <c r="H18" s="91"/>
      <c r="I18" s="91"/>
      <c r="J18" s="91"/>
    </row>
    <row r="19" spans="2:10" x14ac:dyDescent="0.25">
      <c r="B19" t="s">
        <v>11</v>
      </c>
      <c r="E19" s="9">
        <v>4.25</v>
      </c>
      <c r="F19" s="95">
        <f>+F20*F4</f>
        <v>4.7600000000000007</v>
      </c>
      <c r="G19" s="95">
        <f t="shared" ref="G19:J19" si="11">+G20*G4</f>
        <v>5.2360000000000007</v>
      </c>
      <c r="H19" s="95">
        <f t="shared" si="11"/>
        <v>5.6548800000000021</v>
      </c>
      <c r="I19" s="95">
        <f t="shared" si="11"/>
        <v>5.9941728000000021</v>
      </c>
      <c r="J19" s="95">
        <f t="shared" si="11"/>
        <v>6.2339397120000024</v>
      </c>
    </row>
    <row r="20" spans="2:10" s="4" customFormat="1" x14ac:dyDescent="0.25">
      <c r="B20" s="4" t="s">
        <v>10</v>
      </c>
      <c r="E20" s="12">
        <f>+E19/E$4</f>
        <v>0.05</v>
      </c>
      <c r="F20" s="123">
        <v>0.05</v>
      </c>
      <c r="G20" s="123">
        <v>0.05</v>
      </c>
      <c r="H20" s="123">
        <v>0.05</v>
      </c>
      <c r="I20" s="123">
        <v>0.05</v>
      </c>
      <c r="J20" s="123">
        <v>0.05</v>
      </c>
    </row>
    <row r="22" spans="2:10" ht="15.75" thickBot="1" x14ac:dyDescent="0.3">
      <c r="B22" s="49" t="s">
        <v>64</v>
      </c>
      <c r="C22" s="50"/>
      <c r="D22" s="50"/>
      <c r="E22" s="50"/>
      <c r="F22" s="50"/>
      <c r="G22" s="50"/>
      <c r="H22" s="50"/>
      <c r="I22" s="50"/>
      <c r="J22" s="50"/>
    </row>
    <row r="24" spans="2:10" x14ac:dyDescent="0.25">
      <c r="B24" t="s">
        <v>13</v>
      </c>
      <c r="E24" s="24">
        <v>0.2</v>
      </c>
    </row>
    <row r="25" spans="2:10" x14ac:dyDescent="0.25">
      <c r="B25" t="s">
        <v>17</v>
      </c>
      <c r="E25" s="84">
        <v>0.1</v>
      </c>
    </row>
    <row r="26" spans="2:10" x14ac:dyDescent="0.25">
      <c r="E26" s="27"/>
    </row>
    <row r="27" spans="2:10" x14ac:dyDescent="0.25">
      <c r="E27" s="8"/>
      <c r="F27" s="38">
        <v>1</v>
      </c>
      <c r="G27" s="39">
        <f>+F27+1</f>
        <v>2</v>
      </c>
      <c r="H27" s="39">
        <f t="shared" ref="H27:J27" si="12">+G27+1</f>
        <v>3</v>
      </c>
      <c r="I27" s="39">
        <f t="shared" si="12"/>
        <v>4</v>
      </c>
      <c r="J27" s="39">
        <f t="shared" si="12"/>
        <v>5</v>
      </c>
    </row>
    <row r="28" spans="2:10" x14ac:dyDescent="0.25">
      <c r="B28" t="s">
        <v>0</v>
      </c>
      <c r="F28" s="33">
        <f>+F7</f>
        <v>28.56</v>
      </c>
      <c r="G28" s="33">
        <f>+G7</f>
        <v>31.677800000000001</v>
      </c>
      <c r="H28" s="33">
        <f>+H7</f>
        <v>34.494768000000008</v>
      </c>
      <c r="I28" s="33">
        <f>+I7</f>
        <v>36.86416272000001</v>
      </c>
      <c r="J28" s="33">
        <f>+J7</f>
        <v>38.650426214400014</v>
      </c>
    </row>
    <row r="29" spans="2:10" x14ac:dyDescent="0.25">
      <c r="B29" s="6" t="s">
        <v>5</v>
      </c>
      <c r="C29" s="6"/>
      <c r="D29" s="6"/>
      <c r="E29" s="6"/>
      <c r="F29" s="37">
        <f>-F28*$E$24</f>
        <v>-5.7119999999999997</v>
      </c>
      <c r="G29" s="37">
        <f t="shared" ref="G29:J29" si="13">-G28*$E$24</f>
        <v>-6.335560000000001</v>
      </c>
      <c r="H29" s="37">
        <f t="shared" si="13"/>
        <v>-6.8989536000000022</v>
      </c>
      <c r="I29" s="37">
        <f t="shared" si="13"/>
        <v>-7.3728325440000022</v>
      </c>
      <c r="J29" s="37">
        <f t="shared" si="13"/>
        <v>-7.7300852428800031</v>
      </c>
    </row>
    <row r="30" spans="2:10" x14ac:dyDescent="0.25">
      <c r="B30" s="6" t="s">
        <v>7</v>
      </c>
      <c r="C30" s="6"/>
      <c r="D30" s="6"/>
      <c r="E30" s="6"/>
      <c r="F30" s="37">
        <f>+F16</f>
        <v>3.8080000000000003</v>
      </c>
      <c r="G30" s="37">
        <f>+G16</f>
        <v>4.4506000000000006</v>
      </c>
      <c r="H30" s="37">
        <f>+H16</f>
        <v>5.0893920000000019</v>
      </c>
      <c r="I30" s="37">
        <f>+I16</f>
        <v>5.6944641600000026</v>
      </c>
      <c r="J30" s="37">
        <f>+J16</f>
        <v>6.2339397120000033</v>
      </c>
    </row>
    <row r="31" spans="2:10" x14ac:dyDescent="0.25">
      <c r="B31" s="6" t="s">
        <v>6</v>
      </c>
      <c r="C31" s="6"/>
      <c r="D31" s="6"/>
      <c r="E31" s="6"/>
      <c r="F31" s="37">
        <f>+E19-F19</f>
        <v>-0.51000000000000068</v>
      </c>
      <c r="G31" s="37">
        <f>+F19-G19</f>
        <v>-0.47599999999999998</v>
      </c>
      <c r="H31" s="37">
        <f>+G19-H19</f>
        <v>-0.41888000000000147</v>
      </c>
      <c r="I31" s="37">
        <f>+H19-I19</f>
        <v>-0.33929279999999995</v>
      </c>
      <c r="J31" s="37">
        <f>+I19-J19</f>
        <v>-0.23976691200000033</v>
      </c>
    </row>
    <row r="32" spans="2:10" x14ac:dyDescent="0.25">
      <c r="B32" s="16" t="s">
        <v>8</v>
      </c>
      <c r="C32" s="16"/>
      <c r="D32" s="16"/>
      <c r="E32" s="16"/>
      <c r="F32" s="40">
        <f>-F13</f>
        <v>-4.7600000000000007</v>
      </c>
      <c r="G32" s="40">
        <f>-G13</f>
        <v>-5.2360000000000007</v>
      </c>
      <c r="H32" s="40">
        <f>-H13</f>
        <v>-5.6548800000000021</v>
      </c>
      <c r="I32" s="40">
        <f>-I13</f>
        <v>-5.9941728000000021</v>
      </c>
      <c r="J32" s="40">
        <f>-J13</f>
        <v>-6.2339397120000024</v>
      </c>
    </row>
    <row r="33" spans="2:10" s="18" customFormat="1" x14ac:dyDescent="0.25">
      <c r="B33" s="17" t="s">
        <v>15</v>
      </c>
      <c r="C33" s="17"/>
      <c r="D33" s="17"/>
      <c r="E33" s="17"/>
      <c r="F33" s="90">
        <f>SUM(F28:F32)</f>
        <v>21.385999999999996</v>
      </c>
      <c r="G33" s="90">
        <f t="shared" ref="G33:J33" si="14">SUM(G28:G32)</f>
        <v>24.080840000000002</v>
      </c>
      <c r="H33" s="90">
        <f t="shared" si="14"/>
        <v>26.611446400000002</v>
      </c>
      <c r="I33" s="90">
        <f t="shared" si="14"/>
        <v>28.852328736000011</v>
      </c>
      <c r="J33" s="90">
        <f t="shared" si="14"/>
        <v>30.680574059520012</v>
      </c>
    </row>
    <row r="34" spans="2:10" s="18" customFormat="1" x14ac:dyDescent="0.25">
      <c r="B34" s="26" t="s">
        <v>22</v>
      </c>
      <c r="F34" s="85">
        <f>+F33/(1+$E$25)^F27</f>
        <v>19.441818181818178</v>
      </c>
      <c r="G34" s="85">
        <f t="shared" ref="G34:J34" si="15">+G33/(1+$E$25)^G27</f>
        <v>19.901520661157022</v>
      </c>
      <c r="H34" s="85">
        <f t="shared" si="15"/>
        <v>19.993573553719003</v>
      </c>
      <c r="I34" s="85">
        <f t="shared" si="15"/>
        <v>19.706528745304286</v>
      </c>
      <c r="J34" s="85">
        <f t="shared" si="15"/>
        <v>19.050222637251554</v>
      </c>
    </row>
    <row r="36" spans="2:10" x14ac:dyDescent="0.25">
      <c r="B36" t="s">
        <v>23</v>
      </c>
      <c r="E36" s="125">
        <f>+SUM(F34:J34)</f>
        <v>98.093663779250036</v>
      </c>
      <c r="F36" s="91"/>
      <c r="G36" s="91"/>
      <c r="H36" s="91"/>
      <c r="I36" s="91"/>
      <c r="J36" s="91"/>
    </row>
    <row r="37" spans="2:10" x14ac:dyDescent="0.25">
      <c r="E37" s="91"/>
      <c r="F37" s="91"/>
      <c r="G37" s="91"/>
      <c r="H37" s="91"/>
      <c r="I37" s="91"/>
      <c r="J37" s="91"/>
    </row>
    <row r="38" spans="2:10" ht="15.75" thickBot="1" x14ac:dyDescent="0.3">
      <c r="B38" s="49" t="s">
        <v>76</v>
      </c>
      <c r="C38" s="50"/>
      <c r="D38" s="50"/>
      <c r="E38" s="98"/>
      <c r="F38" s="98"/>
      <c r="G38" s="98"/>
      <c r="H38" s="98"/>
      <c r="I38" s="98"/>
      <c r="J38" s="98"/>
    </row>
    <row r="39" spans="2:10" x14ac:dyDescent="0.25">
      <c r="E39" s="91"/>
      <c r="F39" s="91"/>
      <c r="G39" s="91"/>
      <c r="H39" s="91"/>
      <c r="I39" s="91"/>
      <c r="J39" s="91"/>
    </row>
    <row r="40" spans="2:10" x14ac:dyDescent="0.25">
      <c r="B40" s="75" t="s">
        <v>70</v>
      </c>
      <c r="C40" s="76"/>
      <c r="D40" s="76"/>
      <c r="E40" s="77"/>
      <c r="G40" s="75" t="s">
        <v>16</v>
      </c>
      <c r="H40" s="76"/>
      <c r="I40" s="76"/>
      <c r="J40" s="77"/>
    </row>
    <row r="41" spans="2:10" x14ac:dyDescent="0.25">
      <c r="B41" s="2"/>
      <c r="C41" s="2"/>
      <c r="D41" s="2"/>
      <c r="E41" s="2"/>
      <c r="I41" s="2"/>
    </row>
    <row r="42" spans="2:10" x14ac:dyDescent="0.25">
      <c r="B42" t="s">
        <v>18</v>
      </c>
      <c r="E42" s="8">
        <v>0.03</v>
      </c>
      <c r="G42" t="s">
        <v>28</v>
      </c>
      <c r="J42" s="34"/>
    </row>
    <row r="43" spans="2:10" x14ac:dyDescent="0.25">
      <c r="B43" t="s">
        <v>19</v>
      </c>
      <c r="E43" s="34"/>
      <c r="G43" t="s">
        <v>75</v>
      </c>
      <c r="J43" s="32">
        <v>11</v>
      </c>
    </row>
    <row r="45" spans="2:10" x14ac:dyDescent="0.25">
      <c r="B45" t="s">
        <v>29</v>
      </c>
      <c r="E45" s="34"/>
      <c r="G45" t="s">
        <v>29</v>
      </c>
      <c r="J45" s="34"/>
    </row>
    <row r="46" spans="2:10" hidden="1" outlineLevel="1" x14ac:dyDescent="0.25">
      <c r="E46" s="28"/>
    </row>
    <row r="47" spans="2:10" ht="18" hidden="1" outlineLevel="1" x14ac:dyDescent="0.35">
      <c r="C47" s="22" t="s">
        <v>21</v>
      </c>
      <c r="E47" s="28"/>
    </row>
    <row r="48" spans="2:10" hidden="1" outlineLevel="1" x14ac:dyDescent="0.25">
      <c r="C48" s="23" t="s">
        <v>20</v>
      </c>
      <c r="E48" s="28"/>
    </row>
    <row r="49" spans="2:10" collapsed="1" x14ac:dyDescent="0.25">
      <c r="B49" t="s">
        <v>25</v>
      </c>
      <c r="E49" s="34"/>
      <c r="G49" t="s">
        <v>25</v>
      </c>
      <c r="J49" s="34"/>
    </row>
    <row r="51" spans="2:10" x14ac:dyDescent="0.25">
      <c r="B51" t="s">
        <v>23</v>
      </c>
      <c r="E51" s="44"/>
      <c r="G51" t="s">
        <v>23</v>
      </c>
      <c r="J51" s="44"/>
    </row>
    <row r="52" spans="2:10" x14ac:dyDescent="0.25">
      <c r="B52" t="s">
        <v>24</v>
      </c>
      <c r="E52" s="44"/>
      <c r="G52" t="s">
        <v>24</v>
      </c>
      <c r="J52" s="44"/>
    </row>
    <row r="53" spans="2:10" x14ac:dyDescent="0.25">
      <c r="B53" s="29" t="s">
        <v>26</v>
      </c>
      <c r="C53" s="19"/>
      <c r="D53" s="19"/>
      <c r="E53" s="45"/>
      <c r="G53" s="29" t="s">
        <v>26</v>
      </c>
      <c r="H53" s="19"/>
      <c r="I53" s="19"/>
      <c r="J53" s="45"/>
    </row>
    <row r="55" spans="2:10" ht="15.75" thickBot="1" x14ac:dyDescent="0.3">
      <c r="B55" s="49" t="s">
        <v>37</v>
      </c>
      <c r="C55" s="50"/>
      <c r="D55" s="50"/>
      <c r="E55" s="50"/>
      <c r="F55" s="50"/>
      <c r="G55" s="50"/>
      <c r="H55" s="50"/>
      <c r="I55" s="50"/>
      <c r="J55" s="50"/>
    </row>
    <row r="56" spans="2:10" x14ac:dyDescent="0.25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5">
      <c r="B57" s="60" t="s">
        <v>50</v>
      </c>
      <c r="F57" s="2"/>
      <c r="G57" s="2"/>
      <c r="H57" s="2"/>
      <c r="I57" s="2"/>
      <c r="J57" s="2"/>
    </row>
    <row r="58" spans="2:10" x14ac:dyDescent="0.25">
      <c r="B58" s="60"/>
      <c r="F58" s="2"/>
      <c r="G58" s="2"/>
      <c r="H58" s="2"/>
      <c r="I58" s="2"/>
      <c r="J58" s="2"/>
    </row>
    <row r="59" spans="2:10" x14ac:dyDescent="0.25">
      <c r="B59" s="48" t="s">
        <v>34</v>
      </c>
      <c r="C59" s="7"/>
      <c r="D59" s="7"/>
      <c r="E59" s="56">
        <v>30</v>
      </c>
      <c r="F59" s="2"/>
      <c r="G59" s="2"/>
      <c r="H59" s="2"/>
      <c r="I59" s="2"/>
      <c r="J59" s="2"/>
    </row>
    <row r="60" spans="2:10" x14ac:dyDescent="0.25">
      <c r="B60" s="2" t="s">
        <v>33</v>
      </c>
      <c r="C60" s="2"/>
      <c r="D60" s="25"/>
      <c r="E60" s="74">
        <v>10</v>
      </c>
      <c r="F60" s="25"/>
      <c r="G60" s="25"/>
      <c r="H60" s="25"/>
      <c r="I60" s="25"/>
      <c r="J60" s="25"/>
    </row>
    <row r="61" spans="2:10" x14ac:dyDescent="0.25">
      <c r="B61" s="17" t="s">
        <v>35</v>
      </c>
      <c r="C61" s="17"/>
      <c r="D61" s="101"/>
      <c r="E61" s="102"/>
      <c r="F61" s="25"/>
      <c r="G61" s="25"/>
      <c r="H61" s="25"/>
      <c r="I61" s="25"/>
      <c r="J61" s="25"/>
    </row>
    <row r="62" spans="2:10" x14ac:dyDescent="0.25">
      <c r="B62" s="60"/>
      <c r="D62" s="91"/>
      <c r="E62" s="91"/>
      <c r="F62" s="25"/>
      <c r="G62" s="25"/>
      <c r="H62" s="25"/>
      <c r="I62" s="25"/>
      <c r="J62" s="25"/>
    </row>
    <row r="63" spans="2:10" x14ac:dyDescent="0.25">
      <c r="D63" s="91"/>
      <c r="E63" s="103" t="s">
        <v>49</v>
      </c>
      <c r="F63" s="25"/>
      <c r="G63" s="25"/>
      <c r="H63" s="25"/>
      <c r="I63" s="25"/>
      <c r="J63" s="25"/>
    </row>
    <row r="64" spans="2:10" x14ac:dyDescent="0.25">
      <c r="B64" s="2" t="s">
        <v>47</v>
      </c>
      <c r="C64" s="2"/>
      <c r="D64" s="73">
        <f>+C75</f>
        <v>100</v>
      </c>
      <c r="E64" s="104"/>
      <c r="F64" s="25"/>
      <c r="G64" s="25"/>
      <c r="H64" s="25"/>
      <c r="I64" s="25"/>
      <c r="J64" s="25"/>
    </row>
    <row r="65" spans="2:10" x14ac:dyDescent="0.25">
      <c r="B65" t="s">
        <v>31</v>
      </c>
      <c r="D65" s="105"/>
      <c r="E65" s="104"/>
      <c r="F65" s="25"/>
      <c r="G65" s="25"/>
      <c r="H65" s="25"/>
      <c r="I65" s="25"/>
      <c r="J65" s="25"/>
    </row>
    <row r="66" spans="2:10" x14ac:dyDescent="0.25">
      <c r="B66" s="17" t="s">
        <v>48</v>
      </c>
      <c r="C66" s="17"/>
      <c r="D66" s="102"/>
      <c r="E66" s="106"/>
      <c r="F66" s="25"/>
      <c r="G66" s="25"/>
      <c r="H66" s="25"/>
      <c r="I66" s="25"/>
      <c r="J66" s="25"/>
    </row>
    <row r="67" spans="2:10" x14ac:dyDescent="0.25">
      <c r="B67" s="2"/>
      <c r="C67" s="2"/>
      <c r="D67" s="25"/>
      <c r="E67" s="25"/>
      <c r="F67" s="25"/>
      <c r="G67" s="25"/>
      <c r="H67" s="25"/>
      <c r="I67" s="25"/>
      <c r="J67" s="25"/>
    </row>
    <row r="68" spans="2:10" x14ac:dyDescent="0.25">
      <c r="B68" s="60" t="s">
        <v>67</v>
      </c>
      <c r="D68" s="91"/>
      <c r="E68" s="91"/>
      <c r="F68" s="91"/>
      <c r="G68" s="91"/>
      <c r="H68" s="91"/>
      <c r="I68" s="91"/>
      <c r="J68" s="91"/>
    </row>
    <row r="69" spans="2:10" x14ac:dyDescent="0.25">
      <c r="B69" s="60"/>
      <c r="D69" s="91"/>
      <c r="E69" s="91"/>
      <c r="F69" s="91"/>
      <c r="G69" s="91"/>
      <c r="H69" s="91"/>
      <c r="I69" s="91"/>
      <c r="J69" s="91"/>
    </row>
    <row r="70" spans="2:10" x14ac:dyDescent="0.25">
      <c r="C70" s="65" t="s">
        <v>60</v>
      </c>
      <c r="D70" s="107" t="s">
        <v>56</v>
      </c>
      <c r="E70" s="107" t="s">
        <v>57</v>
      </c>
      <c r="F70" s="91"/>
      <c r="G70" s="91"/>
      <c r="H70" s="91"/>
      <c r="I70" s="91"/>
      <c r="J70" s="91"/>
    </row>
    <row r="71" spans="2:10" x14ac:dyDescent="0.25">
      <c r="B71" t="s">
        <v>52</v>
      </c>
      <c r="C71" s="68">
        <v>10</v>
      </c>
      <c r="D71" s="108">
        <v>6.0000000000000005E-2</v>
      </c>
      <c r="E71" s="108">
        <v>0.05</v>
      </c>
      <c r="F71" s="91"/>
      <c r="G71" s="91"/>
      <c r="H71" s="91"/>
      <c r="I71" s="91"/>
      <c r="J71" s="91"/>
    </row>
    <row r="72" spans="2:10" x14ac:dyDescent="0.25">
      <c r="B72" t="s">
        <v>53</v>
      </c>
      <c r="C72" s="69">
        <v>20</v>
      </c>
      <c r="D72" s="92">
        <v>6.9999999999999993E-2</v>
      </c>
      <c r="E72" s="92">
        <v>6.0000000000000005E-2</v>
      </c>
      <c r="F72" s="91"/>
      <c r="G72" s="91"/>
      <c r="H72" s="91"/>
      <c r="I72" s="91"/>
      <c r="J72" s="91"/>
    </row>
    <row r="73" spans="2:10" x14ac:dyDescent="0.25">
      <c r="B73" t="s">
        <v>54</v>
      </c>
      <c r="C73" s="69">
        <v>40</v>
      </c>
      <c r="D73" s="92">
        <v>0.09</v>
      </c>
      <c r="E73" s="92">
        <v>0.08</v>
      </c>
      <c r="F73" s="91"/>
      <c r="G73" s="91"/>
      <c r="H73" s="91"/>
      <c r="I73" s="91"/>
      <c r="J73" s="91"/>
    </row>
    <row r="74" spans="2:10" x14ac:dyDescent="0.25">
      <c r="B74" s="2" t="s">
        <v>55</v>
      </c>
      <c r="C74" s="79">
        <v>30</v>
      </c>
      <c r="D74" s="92">
        <v>0.11</v>
      </c>
      <c r="E74" s="92">
        <v>9.9999999999999992E-2</v>
      </c>
      <c r="F74" s="91"/>
      <c r="G74" s="91"/>
      <c r="H74" s="91"/>
      <c r="I74" s="91"/>
      <c r="J74" s="91"/>
    </row>
    <row r="75" spans="2:10" x14ac:dyDescent="0.25">
      <c r="B75" s="29" t="s">
        <v>72</v>
      </c>
      <c r="C75" s="80">
        <f>SUM(C71:C74)</f>
        <v>100</v>
      </c>
      <c r="D75" s="92"/>
      <c r="E75" s="92"/>
      <c r="F75" s="91"/>
      <c r="G75" s="91"/>
      <c r="H75" s="91"/>
      <c r="I75" s="91"/>
      <c r="J75" s="91"/>
    </row>
    <row r="76" spans="2:10" x14ac:dyDescent="0.25">
      <c r="D76" s="91"/>
      <c r="E76" s="91"/>
      <c r="F76" s="91"/>
      <c r="G76" s="91"/>
      <c r="H76" s="91"/>
      <c r="I76" s="91"/>
      <c r="J76" s="91"/>
    </row>
    <row r="77" spans="2:10" x14ac:dyDescent="0.25">
      <c r="B77" s="29" t="s">
        <v>58</v>
      </c>
      <c r="C77" s="35"/>
      <c r="D77" s="109"/>
      <c r="E77" s="110"/>
      <c r="F77" s="91"/>
      <c r="G77" s="91"/>
      <c r="H77" s="91"/>
      <c r="I77" s="91"/>
      <c r="J77" s="91"/>
    </row>
    <row r="78" spans="2:10" x14ac:dyDescent="0.25">
      <c r="B78" s="25" t="s">
        <v>1</v>
      </c>
      <c r="D78" s="111"/>
      <c r="E78" s="111"/>
      <c r="F78" s="91"/>
      <c r="G78" s="91"/>
      <c r="H78" s="91"/>
      <c r="I78" s="91"/>
      <c r="J78" s="91"/>
    </row>
    <row r="79" spans="2:10" x14ac:dyDescent="0.25">
      <c r="B79" s="36" t="s">
        <v>59</v>
      </c>
      <c r="C79" s="35"/>
      <c r="D79" s="109"/>
      <c r="E79" s="112"/>
      <c r="F79" s="91"/>
      <c r="G79" s="91"/>
      <c r="H79" s="91"/>
      <c r="I79" s="91"/>
      <c r="J79" s="91"/>
    </row>
    <row r="80" spans="2:10" x14ac:dyDescent="0.25">
      <c r="D80" s="91"/>
      <c r="E80" s="91"/>
      <c r="F80" s="91"/>
      <c r="G80" s="91"/>
      <c r="H80" s="91"/>
      <c r="I80" s="91"/>
      <c r="J80" s="91"/>
    </row>
    <row r="81" spans="2:23" x14ac:dyDescent="0.25">
      <c r="B81" s="60" t="s">
        <v>68</v>
      </c>
      <c r="D81" s="91"/>
      <c r="E81" s="91"/>
      <c r="F81" s="91"/>
      <c r="G81" s="91"/>
      <c r="H81" s="91"/>
      <c r="I81" s="91"/>
      <c r="J81" s="91"/>
    </row>
    <row r="82" spans="2:23" ht="15.75" thickBot="1" x14ac:dyDescent="0.3">
      <c r="D82" s="91"/>
      <c r="E82" s="91"/>
      <c r="F82" s="91"/>
      <c r="G82" s="91"/>
      <c r="H82" s="91"/>
      <c r="I82" s="91"/>
      <c r="J82" s="91"/>
      <c r="M82" s="49" t="s">
        <v>65</v>
      </c>
      <c r="N82" s="50"/>
      <c r="O82" s="50"/>
      <c r="P82" s="50"/>
      <c r="Q82" s="50"/>
      <c r="R82" s="50"/>
      <c r="S82" s="50"/>
      <c r="T82" s="50"/>
      <c r="U82" s="50"/>
    </row>
    <row r="83" spans="2:23" x14ac:dyDescent="0.25">
      <c r="B83" s="7" t="s">
        <v>46</v>
      </c>
      <c r="D83" s="91"/>
      <c r="E83" s="92">
        <v>0.03</v>
      </c>
      <c r="F83" s="91"/>
      <c r="G83" s="91"/>
      <c r="H83" s="91"/>
      <c r="I83" s="91"/>
      <c r="J83" s="91"/>
      <c r="T83" s="157" t="s">
        <v>51</v>
      </c>
    </row>
    <row r="84" spans="2:23" ht="15" customHeight="1" x14ac:dyDescent="0.25">
      <c r="B84" t="s">
        <v>45</v>
      </c>
      <c r="D84" s="91"/>
      <c r="E84" s="113">
        <v>1.25</v>
      </c>
      <c r="F84" s="91"/>
      <c r="G84" s="91"/>
      <c r="H84" s="91"/>
      <c r="I84" s="91"/>
      <c r="J84" s="91"/>
      <c r="M84" s="162" t="s">
        <v>44</v>
      </c>
      <c r="N84" s="157" t="s">
        <v>38</v>
      </c>
      <c r="O84" s="163" t="s">
        <v>46</v>
      </c>
      <c r="P84" s="157"/>
      <c r="Q84" s="54" t="s">
        <v>40</v>
      </c>
      <c r="R84" s="163" t="s">
        <v>45</v>
      </c>
      <c r="S84" s="157" t="s">
        <v>42</v>
      </c>
      <c r="T84" s="157"/>
    </row>
    <row r="85" spans="2:23" x14ac:dyDescent="0.25">
      <c r="B85" t="s">
        <v>51</v>
      </c>
      <c r="D85" s="91"/>
      <c r="E85" s="92">
        <v>0.06</v>
      </c>
      <c r="F85" s="91"/>
      <c r="G85" s="91"/>
      <c r="H85" s="91"/>
      <c r="I85" s="91"/>
      <c r="J85" s="91"/>
      <c r="M85" s="162"/>
      <c r="N85" s="157"/>
      <c r="O85" s="163"/>
      <c r="P85" s="157"/>
      <c r="Q85" s="54"/>
      <c r="R85" s="163"/>
      <c r="S85" s="157"/>
      <c r="T85" s="157"/>
    </row>
    <row r="86" spans="2:23" x14ac:dyDescent="0.25">
      <c r="D86" s="91"/>
      <c r="E86" s="91"/>
      <c r="F86" s="91"/>
      <c r="G86" s="91"/>
      <c r="H86" s="91"/>
      <c r="I86" s="91"/>
      <c r="J86" s="91"/>
    </row>
    <row r="87" spans="2:23" x14ac:dyDescent="0.25">
      <c r="B87" s="36" t="s">
        <v>43</v>
      </c>
      <c r="C87" s="62"/>
      <c r="D87" s="62"/>
      <c r="E87" s="110"/>
      <c r="F87" s="91"/>
      <c r="G87" s="91"/>
      <c r="H87" s="91"/>
      <c r="I87" s="91"/>
      <c r="J87" s="91"/>
      <c r="M87" s="20">
        <f>+E87</f>
        <v>0</v>
      </c>
      <c r="N87" s="1" t="s">
        <v>38</v>
      </c>
      <c r="O87" s="160">
        <f>+E83</f>
        <v>0.03</v>
      </c>
      <c r="P87" s="161"/>
      <c r="Q87" s="1" t="s">
        <v>40</v>
      </c>
      <c r="R87" s="71">
        <f>+E84</f>
        <v>1.25</v>
      </c>
      <c r="S87" s="1" t="s">
        <v>42</v>
      </c>
      <c r="T87" s="20">
        <f>+E85</f>
        <v>0.06</v>
      </c>
    </row>
    <row r="88" spans="2:23" x14ac:dyDescent="0.25">
      <c r="D88" s="91"/>
      <c r="E88" s="91"/>
      <c r="F88" s="91"/>
      <c r="G88" s="91"/>
      <c r="H88" s="91"/>
      <c r="I88" s="91"/>
      <c r="J88" s="91"/>
    </row>
    <row r="89" spans="2:23" x14ac:dyDescent="0.25">
      <c r="B89" s="60" t="s">
        <v>69</v>
      </c>
      <c r="D89" s="91"/>
      <c r="E89" s="91"/>
      <c r="F89" s="91"/>
      <c r="G89" s="91"/>
      <c r="H89" s="91"/>
      <c r="I89" s="91"/>
      <c r="J89" s="91"/>
    </row>
    <row r="90" spans="2:23" ht="15.75" thickBot="1" x14ac:dyDescent="0.3">
      <c r="D90" s="91"/>
      <c r="E90" s="91"/>
      <c r="F90" s="91"/>
      <c r="G90" s="91"/>
      <c r="H90" s="91"/>
      <c r="I90" s="91"/>
      <c r="J90" s="91"/>
      <c r="M90" s="49" t="s">
        <v>66</v>
      </c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2:23" ht="15" customHeight="1" x14ac:dyDescent="0.25">
      <c r="B91" t="s">
        <v>61</v>
      </c>
      <c r="D91" s="91"/>
      <c r="E91" s="114"/>
      <c r="F91" s="91"/>
      <c r="G91" s="91"/>
      <c r="H91" s="91"/>
      <c r="I91" s="91"/>
      <c r="J91" s="91"/>
      <c r="R91" s="157" t="s">
        <v>59</v>
      </c>
    </row>
    <row r="92" spans="2:23" x14ac:dyDescent="0.25">
      <c r="B92" t="s">
        <v>62</v>
      </c>
      <c r="D92" s="91"/>
      <c r="E92" s="114"/>
      <c r="F92" s="91"/>
      <c r="G92" s="91"/>
      <c r="H92" s="91"/>
      <c r="I92" s="91"/>
      <c r="J92" s="91"/>
      <c r="M92" s="162" t="s">
        <v>17</v>
      </c>
      <c r="N92" s="157" t="s">
        <v>38</v>
      </c>
      <c r="O92" s="51" t="s">
        <v>39</v>
      </c>
      <c r="P92" s="51"/>
      <c r="Q92" s="157" t="s">
        <v>42</v>
      </c>
      <c r="R92" s="157"/>
      <c r="S92" s="157" t="s">
        <v>40</v>
      </c>
      <c r="T92" s="51" t="s">
        <v>77</v>
      </c>
      <c r="U92" s="51"/>
      <c r="V92" s="157" t="s">
        <v>42</v>
      </c>
      <c r="W92" s="157" t="s">
        <v>43</v>
      </c>
    </row>
    <row r="93" spans="2:23" x14ac:dyDescent="0.25">
      <c r="D93" s="91"/>
      <c r="E93" s="91"/>
      <c r="F93" s="91"/>
      <c r="G93" s="91"/>
      <c r="H93" s="91"/>
      <c r="I93" s="91"/>
      <c r="J93" s="91"/>
      <c r="M93" s="162"/>
      <c r="N93" s="157"/>
      <c r="O93" s="52" t="s">
        <v>41</v>
      </c>
      <c r="P93" s="53"/>
      <c r="Q93" s="157"/>
      <c r="R93" s="157"/>
      <c r="S93" s="157"/>
      <c r="T93" s="52" t="s">
        <v>41</v>
      </c>
      <c r="U93" s="53"/>
      <c r="V93" s="157"/>
      <c r="W93" s="157"/>
    </row>
    <row r="94" spans="2:23" x14ac:dyDescent="0.25">
      <c r="B94" t="s">
        <v>59</v>
      </c>
      <c r="D94" s="91"/>
      <c r="E94" s="111"/>
      <c r="F94" s="91"/>
      <c r="G94" s="91"/>
      <c r="H94" s="91"/>
      <c r="I94" s="91"/>
      <c r="J94" s="91"/>
    </row>
    <row r="95" spans="2:23" x14ac:dyDescent="0.25">
      <c r="B95" t="s">
        <v>43</v>
      </c>
      <c r="D95" s="91"/>
      <c r="E95" s="111"/>
      <c r="F95" s="91"/>
      <c r="G95" s="91"/>
      <c r="H95" s="91"/>
      <c r="I95" s="91"/>
      <c r="J95" s="91"/>
      <c r="M95" s="20">
        <f>+E97</f>
        <v>0</v>
      </c>
      <c r="N95" s="1" t="s">
        <v>38</v>
      </c>
      <c r="O95" s="158">
        <f>+E91</f>
        <v>0</v>
      </c>
      <c r="P95" s="159"/>
      <c r="Q95" s="1" t="s">
        <v>42</v>
      </c>
      <c r="R95" s="20">
        <f>+E94</f>
        <v>0</v>
      </c>
      <c r="S95" s="1" t="s">
        <v>40</v>
      </c>
      <c r="T95" s="158">
        <f>+E92</f>
        <v>0</v>
      </c>
      <c r="U95" s="159"/>
      <c r="V95" s="1" t="s">
        <v>42</v>
      </c>
      <c r="W95" s="20">
        <f>+E95</f>
        <v>0</v>
      </c>
    </row>
    <row r="96" spans="2:23" x14ac:dyDescent="0.25">
      <c r="D96" s="91"/>
      <c r="E96" s="91"/>
      <c r="F96" s="91"/>
      <c r="G96" s="91"/>
      <c r="H96" s="91"/>
      <c r="I96" s="91"/>
      <c r="J96" s="91"/>
    </row>
    <row r="97" spans="2:10" x14ac:dyDescent="0.25">
      <c r="B97" s="29" t="s">
        <v>17</v>
      </c>
      <c r="C97" s="35"/>
      <c r="D97" s="62"/>
      <c r="E97" s="110"/>
      <c r="F97" s="91"/>
      <c r="G97" s="91"/>
      <c r="H97" s="91"/>
      <c r="I97" s="91"/>
      <c r="J97" s="91"/>
    </row>
    <row r="98" spans="2:10" x14ac:dyDescent="0.25">
      <c r="D98" s="91"/>
      <c r="E98" s="91"/>
      <c r="F98" s="91"/>
      <c r="G98" s="91"/>
      <c r="H98" s="91"/>
      <c r="I98" s="91"/>
      <c r="J98" s="91"/>
    </row>
    <row r="99" spans="2:10" x14ac:dyDescent="0.25">
      <c r="D99" s="91"/>
      <c r="E99" s="91"/>
      <c r="F99" s="91"/>
      <c r="G99" s="91"/>
      <c r="H99" s="91"/>
      <c r="I99" s="91"/>
      <c r="J99" s="91"/>
    </row>
    <row r="100" spans="2:10" ht="15.75" thickBot="1" x14ac:dyDescent="0.3">
      <c r="B100" s="49" t="s">
        <v>74</v>
      </c>
      <c r="C100" s="50"/>
      <c r="D100" s="98"/>
      <c r="E100" s="98"/>
      <c r="F100" s="98"/>
      <c r="G100" s="98"/>
      <c r="H100" s="98"/>
      <c r="I100" s="98"/>
      <c r="J100" s="98"/>
    </row>
    <row r="101" spans="2:10" x14ac:dyDescent="0.25">
      <c r="D101" s="91"/>
      <c r="E101" s="91"/>
      <c r="F101" s="91"/>
      <c r="G101" s="91"/>
      <c r="H101" s="91"/>
      <c r="I101" s="91"/>
      <c r="J101" s="91"/>
    </row>
    <row r="102" spans="2:10" x14ac:dyDescent="0.25">
      <c r="B102" t="s">
        <v>71</v>
      </c>
      <c r="D102" s="91"/>
      <c r="E102" s="115"/>
      <c r="F102" s="91"/>
      <c r="G102" s="91"/>
      <c r="H102" s="91"/>
      <c r="I102" s="91"/>
      <c r="J102" s="91"/>
    </row>
    <row r="103" spans="2:10" x14ac:dyDescent="0.25">
      <c r="B103" t="s">
        <v>73</v>
      </c>
      <c r="D103" s="91"/>
      <c r="E103" s="81">
        <v>50</v>
      </c>
      <c r="F103" s="91"/>
      <c r="G103" s="91"/>
      <c r="H103" s="91"/>
      <c r="I103" s="91"/>
      <c r="J103" s="91"/>
    </row>
    <row r="104" spans="2:10" x14ac:dyDescent="0.25">
      <c r="D104" s="91"/>
      <c r="E104" s="91"/>
      <c r="F104" s="91"/>
      <c r="G104" s="91"/>
      <c r="H104" s="91"/>
      <c r="I104" s="91"/>
      <c r="J104" s="91"/>
    </row>
    <row r="105" spans="2:10" x14ac:dyDescent="0.25">
      <c r="B105" s="75" t="s">
        <v>70</v>
      </c>
      <c r="C105" s="76"/>
      <c r="D105" s="116"/>
      <c r="E105" s="117"/>
      <c r="F105" s="91"/>
      <c r="G105" s="118" t="s">
        <v>16</v>
      </c>
      <c r="H105" s="116"/>
      <c r="I105" s="116"/>
      <c r="J105" s="117"/>
    </row>
    <row r="106" spans="2:10" x14ac:dyDescent="0.25">
      <c r="D106" s="91"/>
      <c r="E106" s="91"/>
      <c r="F106" s="91"/>
      <c r="G106" s="91"/>
      <c r="H106" s="91"/>
      <c r="I106" s="91"/>
      <c r="J106" s="91"/>
    </row>
    <row r="107" spans="2:10" x14ac:dyDescent="0.25">
      <c r="B107" s="29" t="s">
        <v>26</v>
      </c>
      <c r="C107" s="19"/>
      <c r="D107" s="96"/>
      <c r="E107" s="97"/>
      <c r="F107" s="91"/>
      <c r="G107" s="36" t="s">
        <v>26</v>
      </c>
      <c r="H107" s="96"/>
      <c r="I107" s="96"/>
      <c r="J107" s="97"/>
    </row>
    <row r="108" spans="2:10" x14ac:dyDescent="0.25">
      <c r="B108" t="s">
        <v>36</v>
      </c>
      <c r="D108" s="91"/>
      <c r="E108" s="119"/>
      <c r="F108" s="91"/>
      <c r="G108" s="91" t="s">
        <v>36</v>
      </c>
      <c r="H108" s="91"/>
      <c r="I108" s="91"/>
      <c r="J108" s="119"/>
    </row>
    <row r="109" spans="2:10" x14ac:dyDescent="0.25">
      <c r="B109" s="2" t="s">
        <v>30</v>
      </c>
      <c r="C109" s="2"/>
      <c r="D109" s="25"/>
      <c r="E109" s="120"/>
      <c r="F109" s="91"/>
      <c r="G109" s="25" t="s">
        <v>30</v>
      </c>
      <c r="H109" s="25"/>
      <c r="I109" s="25"/>
      <c r="J109" s="120"/>
    </row>
    <row r="110" spans="2:10" x14ac:dyDescent="0.25">
      <c r="B110" s="29" t="s">
        <v>31</v>
      </c>
      <c r="C110" s="35"/>
      <c r="D110" s="62"/>
      <c r="E110" s="97"/>
      <c r="F110" s="121"/>
      <c r="G110" s="36" t="s">
        <v>31</v>
      </c>
      <c r="H110" s="62"/>
      <c r="I110" s="62"/>
      <c r="J110" s="97"/>
    </row>
    <row r="111" spans="2:10" x14ac:dyDescent="0.25">
      <c r="B111" s="25" t="s">
        <v>33</v>
      </c>
      <c r="D111" s="91"/>
      <c r="E111" s="119"/>
      <c r="F111" s="91"/>
      <c r="G111" s="25" t="s">
        <v>33</v>
      </c>
      <c r="H111" s="91"/>
      <c r="I111" s="91"/>
      <c r="J111" s="119"/>
    </row>
    <row r="112" spans="2:10" x14ac:dyDescent="0.25">
      <c r="B112" s="36" t="s">
        <v>32</v>
      </c>
      <c r="C112" s="35"/>
      <c r="D112" s="62"/>
      <c r="E112" s="122"/>
      <c r="F112" s="91"/>
      <c r="G112" s="36" t="s">
        <v>32</v>
      </c>
      <c r="H112" s="62"/>
      <c r="I112" s="62"/>
      <c r="J112" s="122"/>
    </row>
    <row r="113" spans="4:10" x14ac:dyDescent="0.25">
      <c r="D113" s="91"/>
      <c r="E113" s="91"/>
      <c r="F113" s="91"/>
      <c r="G113" s="91"/>
      <c r="H113" s="91"/>
      <c r="I113" s="91"/>
      <c r="J113" s="91"/>
    </row>
    <row r="114" spans="4:10" x14ac:dyDescent="0.25">
      <c r="D114" s="91"/>
      <c r="E114" s="91"/>
      <c r="F114" s="91"/>
      <c r="G114" s="91"/>
      <c r="H114" s="91"/>
      <c r="I114" s="91"/>
      <c r="J114" s="91"/>
    </row>
  </sheetData>
  <mergeCells count="16">
    <mergeCell ref="M92:M93"/>
    <mergeCell ref="N92:N93"/>
    <mergeCell ref="Q92:Q93"/>
    <mergeCell ref="S92:S93"/>
    <mergeCell ref="T83:T85"/>
    <mergeCell ref="M84:M85"/>
    <mergeCell ref="N84:N85"/>
    <mergeCell ref="O84:P85"/>
    <mergeCell ref="R84:R85"/>
    <mergeCell ref="S84:S85"/>
    <mergeCell ref="V92:V93"/>
    <mergeCell ref="W92:W93"/>
    <mergeCell ref="O95:P95"/>
    <mergeCell ref="T95:U95"/>
    <mergeCell ref="O87:P87"/>
    <mergeCell ref="R91:R9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FADA2-F2AA-4219-ACAE-A4F1ABE7DE49}">
  <dimension ref="B1:W118"/>
  <sheetViews>
    <sheetView showGridLines="0" topLeftCell="A53" workbookViewId="0">
      <selection activeCell="G59" sqref="G59"/>
    </sheetView>
  </sheetViews>
  <sheetFormatPr defaultRowHeight="15" outlineLevelRow="1" x14ac:dyDescent="0.25"/>
  <cols>
    <col min="1" max="1" width="3.7109375" customWidth="1"/>
    <col min="2" max="2" width="11.85546875" bestFit="1" customWidth="1"/>
    <col min="3" max="10" width="11.140625" customWidth="1"/>
  </cols>
  <sheetData>
    <row r="1" spans="2:10" ht="15.75" thickBot="1" x14ac:dyDescent="0.3">
      <c r="B1" s="49" t="s">
        <v>63</v>
      </c>
      <c r="C1" s="50"/>
      <c r="D1" s="50"/>
      <c r="E1" s="98"/>
      <c r="F1" s="98"/>
      <c r="G1" s="98"/>
      <c r="H1" s="98"/>
      <c r="I1" s="98"/>
      <c r="J1" s="98"/>
    </row>
    <row r="2" spans="2:10" x14ac:dyDescent="0.25">
      <c r="E2" s="126"/>
      <c r="F2" s="91"/>
      <c r="G2" s="91"/>
      <c r="H2" s="91"/>
      <c r="I2" s="91"/>
      <c r="J2" s="91"/>
    </row>
    <row r="3" spans="2:10" x14ac:dyDescent="0.25">
      <c r="E3" s="127" t="s">
        <v>12</v>
      </c>
      <c r="F3" s="128">
        <v>1</v>
      </c>
      <c r="G3" s="128">
        <f>+F3+1</f>
        <v>2</v>
      </c>
      <c r="H3" s="128">
        <f t="shared" ref="H3:J3" si="0">+G3+1</f>
        <v>3</v>
      </c>
      <c r="I3" s="128">
        <f t="shared" si="0"/>
        <v>4</v>
      </c>
      <c r="J3" s="128">
        <f t="shared" si="0"/>
        <v>5</v>
      </c>
    </row>
    <row r="4" spans="2:10" x14ac:dyDescent="0.25">
      <c r="B4" t="s">
        <v>2</v>
      </c>
      <c r="E4" s="129">
        <v>85</v>
      </c>
      <c r="F4" s="95">
        <f>+E4*(1+F5)</f>
        <v>95.2</v>
      </c>
      <c r="G4" s="95">
        <f>+F4*(1+G5)</f>
        <v>104.72000000000001</v>
      </c>
      <c r="H4" s="95">
        <f t="shared" ref="H4:J4" si="1">+G4*(1+H5)</f>
        <v>113.09760000000003</v>
      </c>
      <c r="I4" s="95">
        <f t="shared" si="1"/>
        <v>119.88345600000004</v>
      </c>
      <c r="J4" s="95">
        <f t="shared" si="1"/>
        <v>124.67879424000004</v>
      </c>
    </row>
    <row r="5" spans="2:10" s="4" customFormat="1" x14ac:dyDescent="0.25">
      <c r="B5" s="4" t="s">
        <v>3</v>
      </c>
      <c r="E5" s="130"/>
      <c r="F5" s="123">
        <v>0.12</v>
      </c>
      <c r="G5" s="124">
        <f>+F5-0.02</f>
        <v>9.9999999999999992E-2</v>
      </c>
      <c r="H5" s="124">
        <f t="shared" ref="H5:J5" si="2">+G5-0.02</f>
        <v>7.9999999999999988E-2</v>
      </c>
      <c r="I5" s="124">
        <f t="shared" si="2"/>
        <v>5.9999999999999984E-2</v>
      </c>
      <c r="J5" s="124">
        <f t="shared" si="2"/>
        <v>3.999999999999998E-2</v>
      </c>
    </row>
    <row r="6" spans="2:10" x14ac:dyDescent="0.25">
      <c r="E6" s="131"/>
      <c r="F6" s="91"/>
      <c r="G6" s="91"/>
      <c r="H6" s="91"/>
      <c r="I6" s="91"/>
      <c r="J6" s="91"/>
    </row>
    <row r="7" spans="2:10" x14ac:dyDescent="0.25">
      <c r="B7" t="s">
        <v>0</v>
      </c>
      <c r="E7" s="132">
        <v>25.25</v>
      </c>
      <c r="F7" s="95">
        <f>+F8*F4</f>
        <v>28.56</v>
      </c>
      <c r="G7" s="95">
        <f t="shared" ref="G7:J7" si="3">+G8*G4</f>
        <v>31.677800000000001</v>
      </c>
      <c r="H7" s="95">
        <f t="shared" si="3"/>
        <v>34.494768000000008</v>
      </c>
      <c r="I7" s="95">
        <f t="shared" si="3"/>
        <v>36.86416272000001</v>
      </c>
      <c r="J7" s="95">
        <f t="shared" si="3"/>
        <v>38.650426214400014</v>
      </c>
    </row>
    <row r="8" spans="2:10" s="4" customFormat="1" x14ac:dyDescent="0.25">
      <c r="B8" s="4" t="s">
        <v>4</v>
      </c>
      <c r="E8" s="133">
        <f>+E7/E$4</f>
        <v>0.29705882352941176</v>
      </c>
      <c r="F8" s="123">
        <v>0.3</v>
      </c>
      <c r="G8" s="124">
        <f>+F8+0.0025</f>
        <v>0.30249999999999999</v>
      </c>
      <c r="H8" s="124">
        <f t="shared" ref="H8:J8" si="4">+G8+0.0025</f>
        <v>0.30499999999999999</v>
      </c>
      <c r="I8" s="124">
        <f t="shared" si="4"/>
        <v>0.3075</v>
      </c>
      <c r="J8" s="124">
        <f t="shared" si="4"/>
        <v>0.31</v>
      </c>
    </row>
    <row r="9" spans="2:10" x14ac:dyDescent="0.25">
      <c r="E9" s="131"/>
      <c r="F9" s="91"/>
      <c r="G9" s="91"/>
      <c r="H9" s="91"/>
      <c r="I9" s="91"/>
      <c r="J9" s="91"/>
    </row>
    <row r="10" spans="2:10" x14ac:dyDescent="0.25">
      <c r="B10" t="s">
        <v>27</v>
      </c>
      <c r="E10" s="132">
        <f>+E7+E16</f>
        <v>28.65</v>
      </c>
      <c r="F10" s="95">
        <f>+F7+F16</f>
        <v>32.368000000000002</v>
      </c>
      <c r="G10" s="95">
        <f t="shared" ref="G10:J10" si="5">+G7+G16</f>
        <v>36.128399999999999</v>
      </c>
      <c r="H10" s="95">
        <f t="shared" si="5"/>
        <v>39.584160000000011</v>
      </c>
      <c r="I10" s="95">
        <f t="shared" si="5"/>
        <v>42.558626880000013</v>
      </c>
      <c r="J10" s="95">
        <f t="shared" si="5"/>
        <v>44.884365926400015</v>
      </c>
    </row>
    <row r="11" spans="2:10" x14ac:dyDescent="0.25">
      <c r="B11" s="4" t="s">
        <v>4</v>
      </c>
      <c r="E11" s="133">
        <f>+E10/E$4</f>
        <v>0.33705882352941174</v>
      </c>
      <c r="F11" s="124">
        <f t="shared" ref="F11:J11" si="6">+F10/F$4</f>
        <v>0.34</v>
      </c>
      <c r="G11" s="124">
        <f t="shared" si="6"/>
        <v>0.34499999999999997</v>
      </c>
      <c r="H11" s="124">
        <f t="shared" si="6"/>
        <v>0.35000000000000003</v>
      </c>
      <c r="I11" s="124">
        <f t="shared" si="6"/>
        <v>0.35499999999999998</v>
      </c>
      <c r="J11" s="124">
        <f t="shared" si="6"/>
        <v>0.36</v>
      </c>
    </row>
    <row r="12" spans="2:10" x14ac:dyDescent="0.25">
      <c r="E12" s="131"/>
      <c r="F12" s="91"/>
      <c r="G12" s="91"/>
      <c r="H12" s="91"/>
      <c r="I12" s="91"/>
      <c r="J12" s="91"/>
    </row>
    <row r="13" spans="2:10" ht="15" customHeight="1" x14ac:dyDescent="0.25">
      <c r="B13" t="s">
        <v>9</v>
      </c>
      <c r="E13" s="132">
        <v>4.25</v>
      </c>
      <c r="F13" s="95">
        <f>+F14*F4</f>
        <v>4.7600000000000007</v>
      </c>
      <c r="G13" s="95">
        <f t="shared" ref="G13:J13" si="7">+G14*G4</f>
        <v>5.2360000000000007</v>
      </c>
      <c r="H13" s="95">
        <f t="shared" si="7"/>
        <v>5.6548800000000021</v>
      </c>
      <c r="I13" s="95">
        <f t="shared" si="7"/>
        <v>5.9941728000000021</v>
      </c>
      <c r="J13" s="95">
        <f t="shared" si="7"/>
        <v>6.2339397120000024</v>
      </c>
    </row>
    <row r="14" spans="2:10" s="4" customFormat="1" ht="15" customHeight="1" x14ac:dyDescent="0.25">
      <c r="B14" s="4" t="s">
        <v>10</v>
      </c>
      <c r="E14" s="133">
        <f>+E13/E$4</f>
        <v>0.05</v>
      </c>
      <c r="F14" s="123">
        <v>0.05</v>
      </c>
      <c r="G14" s="47">
        <f>+F14</f>
        <v>0.05</v>
      </c>
      <c r="H14" s="47">
        <f t="shared" ref="H14:J14" si="8">+G14</f>
        <v>0.05</v>
      </c>
      <c r="I14" s="47">
        <f t="shared" si="8"/>
        <v>0.05</v>
      </c>
      <c r="J14" s="47">
        <f t="shared" si="8"/>
        <v>0.05</v>
      </c>
    </row>
    <row r="15" spans="2:10" x14ac:dyDescent="0.25">
      <c r="E15" s="131"/>
      <c r="F15" s="91"/>
      <c r="G15" s="91"/>
      <c r="H15" s="91"/>
      <c r="I15" s="91"/>
      <c r="J15" s="91"/>
    </row>
    <row r="16" spans="2:10" x14ac:dyDescent="0.25">
      <c r="B16" t="s">
        <v>14</v>
      </c>
      <c r="E16" s="132">
        <v>3.4</v>
      </c>
      <c r="F16" s="95">
        <f>+F17*F4</f>
        <v>3.8080000000000003</v>
      </c>
      <c r="G16" s="95">
        <f t="shared" ref="G16:J16" si="9">+G17*G4</f>
        <v>4.4506000000000006</v>
      </c>
      <c r="H16" s="95">
        <f t="shared" si="9"/>
        <v>5.0893920000000019</v>
      </c>
      <c r="I16" s="95">
        <f t="shared" si="9"/>
        <v>5.6944641600000026</v>
      </c>
      <c r="J16" s="95">
        <f t="shared" si="9"/>
        <v>6.2339397120000033</v>
      </c>
    </row>
    <row r="17" spans="2:10" s="4" customFormat="1" x14ac:dyDescent="0.25">
      <c r="B17" s="4" t="s">
        <v>10</v>
      </c>
      <c r="E17" s="133">
        <f>+E16/E$4</f>
        <v>0.04</v>
      </c>
      <c r="F17" s="123">
        <v>0.04</v>
      </c>
      <c r="G17" s="124">
        <f>+F17+0.0025</f>
        <v>4.2500000000000003E-2</v>
      </c>
      <c r="H17" s="124">
        <f t="shared" ref="H17:J17" si="10">+G17+0.0025</f>
        <v>4.5000000000000005E-2</v>
      </c>
      <c r="I17" s="124">
        <f t="shared" si="10"/>
        <v>4.7500000000000007E-2</v>
      </c>
      <c r="J17" s="124">
        <f t="shared" si="10"/>
        <v>5.000000000000001E-2</v>
      </c>
    </row>
    <row r="18" spans="2:10" x14ac:dyDescent="0.25">
      <c r="E18" s="131"/>
      <c r="F18" s="91"/>
      <c r="G18" s="91"/>
      <c r="H18" s="91"/>
      <c r="I18" s="91"/>
      <c r="J18" s="91"/>
    </row>
    <row r="19" spans="2:10" x14ac:dyDescent="0.25">
      <c r="B19" t="s">
        <v>11</v>
      </c>
      <c r="E19" s="132">
        <v>4.25</v>
      </c>
      <c r="F19" s="95">
        <f>+F20*F4</f>
        <v>4.7600000000000007</v>
      </c>
      <c r="G19" s="95">
        <f t="shared" ref="G19:J19" si="11">+G20*G4</f>
        <v>5.2360000000000007</v>
      </c>
      <c r="H19" s="95">
        <f t="shared" si="11"/>
        <v>5.6548800000000021</v>
      </c>
      <c r="I19" s="95">
        <f t="shared" si="11"/>
        <v>5.9941728000000021</v>
      </c>
      <c r="J19" s="95">
        <f t="shared" si="11"/>
        <v>6.2339397120000024</v>
      </c>
    </row>
    <row r="20" spans="2:10" s="4" customFormat="1" x14ac:dyDescent="0.25">
      <c r="B20" s="4" t="s">
        <v>10</v>
      </c>
      <c r="E20" s="134">
        <f>+E19/E$4</f>
        <v>0.05</v>
      </c>
      <c r="F20" s="123">
        <v>0.05</v>
      </c>
      <c r="G20" s="123">
        <v>0.05</v>
      </c>
      <c r="H20" s="123">
        <v>0.05</v>
      </c>
      <c r="I20" s="123">
        <v>0.05</v>
      </c>
      <c r="J20" s="123">
        <v>0.05</v>
      </c>
    </row>
    <row r="21" spans="2:10" x14ac:dyDescent="0.25">
      <c r="E21" s="91"/>
      <c r="F21" s="91"/>
      <c r="G21" s="91"/>
      <c r="H21" s="91"/>
      <c r="I21" s="91"/>
      <c r="J21" s="91"/>
    </row>
    <row r="22" spans="2:10" ht="15.75" thickBot="1" x14ac:dyDescent="0.3">
      <c r="B22" s="49" t="s">
        <v>64</v>
      </c>
      <c r="C22" s="50"/>
      <c r="D22" s="50"/>
      <c r="E22" s="98"/>
      <c r="F22" s="98"/>
      <c r="G22" s="98"/>
      <c r="H22" s="98"/>
      <c r="I22" s="98"/>
      <c r="J22" s="98"/>
    </row>
    <row r="23" spans="2:10" x14ac:dyDescent="0.25">
      <c r="E23" s="91"/>
      <c r="F23" s="91"/>
      <c r="G23" s="91"/>
      <c r="H23" s="91"/>
      <c r="I23" s="91"/>
      <c r="J23" s="91"/>
    </row>
    <row r="24" spans="2:10" x14ac:dyDescent="0.25">
      <c r="B24" t="s">
        <v>13</v>
      </c>
      <c r="E24" s="135">
        <v>0.2</v>
      </c>
      <c r="F24" s="91"/>
      <c r="G24" s="91"/>
      <c r="H24" s="91"/>
      <c r="I24" s="91"/>
      <c r="J24" s="91"/>
    </row>
    <row r="25" spans="2:10" x14ac:dyDescent="0.25">
      <c r="B25" t="s">
        <v>17</v>
      </c>
      <c r="E25" s="84">
        <v>0.1</v>
      </c>
      <c r="F25" s="91"/>
      <c r="G25" s="91"/>
      <c r="H25" s="91"/>
      <c r="I25" s="91"/>
      <c r="J25" s="91"/>
    </row>
    <row r="26" spans="2:10" x14ac:dyDescent="0.25">
      <c r="E26" s="136"/>
      <c r="F26" s="91"/>
      <c r="G26" s="91"/>
      <c r="H26" s="91"/>
      <c r="I26" s="91"/>
      <c r="J26" s="91"/>
    </row>
    <row r="27" spans="2:10" x14ac:dyDescent="0.25">
      <c r="E27" s="92"/>
      <c r="F27" s="137">
        <v>1</v>
      </c>
      <c r="G27" s="138">
        <f>+F27+1</f>
        <v>2</v>
      </c>
      <c r="H27" s="138">
        <f t="shared" ref="H27:J27" si="12">+G27+1</f>
        <v>3</v>
      </c>
      <c r="I27" s="138">
        <f t="shared" si="12"/>
        <v>4</v>
      </c>
      <c r="J27" s="138">
        <f t="shared" si="12"/>
        <v>5</v>
      </c>
    </row>
    <row r="28" spans="2:10" x14ac:dyDescent="0.25">
      <c r="B28" t="s">
        <v>0</v>
      </c>
      <c r="E28" s="91"/>
      <c r="F28" s="93">
        <f>+F7</f>
        <v>28.56</v>
      </c>
      <c r="G28" s="93">
        <f>+G7</f>
        <v>31.677800000000001</v>
      </c>
      <c r="H28" s="93">
        <f>+H7</f>
        <v>34.494768000000008</v>
      </c>
      <c r="I28" s="93">
        <f>+I7</f>
        <v>36.86416272000001</v>
      </c>
      <c r="J28" s="93">
        <f>+J7</f>
        <v>38.650426214400014</v>
      </c>
    </row>
    <row r="29" spans="2:10" x14ac:dyDescent="0.25">
      <c r="B29" s="6" t="s">
        <v>5</v>
      </c>
      <c r="C29" s="6"/>
      <c r="D29" s="6"/>
      <c r="E29" s="139"/>
      <c r="F29" s="119">
        <f>-F28*$E$24</f>
        <v>-5.7119999999999997</v>
      </c>
      <c r="G29" s="119">
        <f t="shared" ref="G29:J29" si="13">-G28*$E$24</f>
        <v>-6.335560000000001</v>
      </c>
      <c r="H29" s="119">
        <f t="shared" si="13"/>
        <v>-6.8989536000000022</v>
      </c>
      <c r="I29" s="119">
        <f t="shared" si="13"/>
        <v>-7.3728325440000022</v>
      </c>
      <c r="J29" s="119">
        <f t="shared" si="13"/>
        <v>-7.7300852428800031</v>
      </c>
    </row>
    <row r="30" spans="2:10" x14ac:dyDescent="0.25">
      <c r="B30" s="6" t="s">
        <v>7</v>
      </c>
      <c r="C30" s="6"/>
      <c r="D30" s="6"/>
      <c r="E30" s="139"/>
      <c r="F30" s="119">
        <f>+F16</f>
        <v>3.8080000000000003</v>
      </c>
      <c r="G30" s="119">
        <f>+G16</f>
        <v>4.4506000000000006</v>
      </c>
      <c r="H30" s="119">
        <f>+H16</f>
        <v>5.0893920000000019</v>
      </c>
      <c r="I30" s="119">
        <f>+I16</f>
        <v>5.6944641600000026</v>
      </c>
      <c r="J30" s="119">
        <f>+J16</f>
        <v>6.2339397120000033</v>
      </c>
    </row>
    <row r="31" spans="2:10" x14ac:dyDescent="0.25">
      <c r="B31" s="6" t="s">
        <v>6</v>
      </c>
      <c r="C31" s="6"/>
      <c r="D31" s="6"/>
      <c r="E31" s="139"/>
      <c r="F31" s="119">
        <f>+E19-F19</f>
        <v>-0.51000000000000068</v>
      </c>
      <c r="G31" s="119">
        <f>+F19-G19</f>
        <v>-0.47599999999999998</v>
      </c>
      <c r="H31" s="119">
        <f>+G19-H19</f>
        <v>-0.41888000000000147</v>
      </c>
      <c r="I31" s="119">
        <f>+H19-I19</f>
        <v>-0.33929279999999995</v>
      </c>
      <c r="J31" s="119">
        <f>+I19-J19</f>
        <v>-0.23976691200000033</v>
      </c>
    </row>
    <row r="32" spans="2:10" x14ac:dyDescent="0.25">
      <c r="B32" s="16" t="s">
        <v>8</v>
      </c>
      <c r="C32" s="16"/>
      <c r="D32" s="16"/>
      <c r="E32" s="140"/>
      <c r="F32" s="120">
        <f>-F13</f>
        <v>-4.7600000000000007</v>
      </c>
      <c r="G32" s="120">
        <f>-G13</f>
        <v>-5.2360000000000007</v>
      </c>
      <c r="H32" s="120">
        <f>-H13</f>
        <v>-5.6548800000000021</v>
      </c>
      <c r="I32" s="120">
        <f>-I13</f>
        <v>-5.9941728000000021</v>
      </c>
      <c r="J32" s="120">
        <f>-J13</f>
        <v>-6.2339397120000024</v>
      </c>
    </row>
    <row r="33" spans="2:10" s="18" customFormat="1" x14ac:dyDescent="0.25">
      <c r="B33" s="17" t="s">
        <v>15</v>
      </c>
      <c r="C33" s="17"/>
      <c r="D33" s="17"/>
      <c r="E33" s="101"/>
      <c r="F33" s="90">
        <f>SUM(F28:F32)</f>
        <v>21.385999999999996</v>
      </c>
      <c r="G33" s="90">
        <f t="shared" ref="G33:J33" si="14">SUM(G28:G32)</f>
        <v>24.080840000000002</v>
      </c>
      <c r="H33" s="90">
        <f t="shared" si="14"/>
        <v>26.611446400000002</v>
      </c>
      <c r="I33" s="90">
        <f t="shared" si="14"/>
        <v>28.852328736000011</v>
      </c>
      <c r="J33" s="90">
        <f t="shared" si="14"/>
        <v>30.680574059520012</v>
      </c>
    </row>
    <row r="34" spans="2:10" s="18" customFormat="1" x14ac:dyDescent="0.25">
      <c r="B34" s="26" t="s">
        <v>22</v>
      </c>
      <c r="E34" s="121"/>
      <c r="F34" s="85">
        <f>+F33/(1+$E$25)^F27</f>
        <v>19.441818181818178</v>
      </c>
      <c r="G34" s="85">
        <f t="shared" ref="G34:J34" si="15">+G33/(1+$E$25)^G27</f>
        <v>19.901520661157022</v>
      </c>
      <c r="H34" s="85">
        <f t="shared" si="15"/>
        <v>19.993573553719003</v>
      </c>
      <c r="I34" s="85">
        <f t="shared" si="15"/>
        <v>19.706528745304286</v>
      </c>
      <c r="J34" s="85">
        <f t="shared" si="15"/>
        <v>19.050222637251554</v>
      </c>
    </row>
    <row r="35" spans="2:10" x14ac:dyDescent="0.25">
      <c r="E35" s="91"/>
      <c r="F35" s="91"/>
      <c r="G35" s="91"/>
      <c r="H35" s="91"/>
      <c r="I35" s="91"/>
      <c r="J35" s="91"/>
    </row>
    <row r="36" spans="2:10" x14ac:dyDescent="0.25">
      <c r="B36" t="s">
        <v>23</v>
      </c>
      <c r="E36" s="125">
        <f>+SUM(F34:J34)</f>
        <v>98.093663779250036</v>
      </c>
      <c r="F36" s="91"/>
      <c r="G36" s="91"/>
      <c r="H36" s="91"/>
      <c r="I36" s="91"/>
      <c r="J36" s="91"/>
    </row>
    <row r="37" spans="2:10" x14ac:dyDescent="0.25">
      <c r="E37" s="91"/>
      <c r="F37" s="91"/>
      <c r="G37" s="91"/>
      <c r="H37" s="91"/>
      <c r="I37" s="91"/>
      <c r="J37" s="91"/>
    </row>
    <row r="38" spans="2:10" ht="15.75" thickBot="1" x14ac:dyDescent="0.3">
      <c r="B38" s="49" t="s">
        <v>76</v>
      </c>
      <c r="C38" s="50"/>
      <c r="D38" s="50"/>
      <c r="E38" s="98"/>
      <c r="F38" s="98"/>
      <c r="G38" s="98"/>
      <c r="H38" s="98"/>
      <c r="I38" s="98"/>
      <c r="J38" s="98"/>
    </row>
    <row r="39" spans="2:10" x14ac:dyDescent="0.25">
      <c r="E39" s="91"/>
      <c r="F39" s="91"/>
      <c r="G39" s="91"/>
      <c r="H39" s="91"/>
      <c r="I39" s="91"/>
      <c r="J39" s="91"/>
    </row>
    <row r="40" spans="2:10" x14ac:dyDescent="0.25">
      <c r="B40" s="75" t="s">
        <v>70</v>
      </c>
      <c r="C40" s="76"/>
      <c r="D40" s="76"/>
      <c r="E40" s="117"/>
      <c r="F40" s="91"/>
      <c r="G40" s="118" t="s">
        <v>16</v>
      </c>
      <c r="H40" s="116"/>
      <c r="I40" s="116"/>
      <c r="J40" s="117"/>
    </row>
    <row r="41" spans="2:10" x14ac:dyDescent="0.25">
      <c r="B41" s="2"/>
      <c r="C41" s="2"/>
      <c r="D41" s="2"/>
      <c r="E41" s="25"/>
      <c r="F41" s="91"/>
      <c r="G41" s="91"/>
      <c r="H41" s="91"/>
      <c r="I41" s="25"/>
      <c r="J41" s="91"/>
    </row>
    <row r="42" spans="2:10" x14ac:dyDescent="0.25">
      <c r="B42" t="s">
        <v>18</v>
      </c>
      <c r="E42" s="92">
        <v>0.03</v>
      </c>
      <c r="F42" s="91"/>
      <c r="G42" s="91" t="s">
        <v>28</v>
      </c>
      <c r="H42" s="91"/>
      <c r="I42" s="91"/>
      <c r="J42" s="93">
        <f>+J10</f>
        <v>44.884365926400015</v>
      </c>
    </row>
    <row r="43" spans="2:10" x14ac:dyDescent="0.25">
      <c r="B43" t="s">
        <v>19</v>
      </c>
      <c r="E43" s="93">
        <f>+J33</f>
        <v>30.680574059520012</v>
      </c>
      <c r="F43" s="91"/>
      <c r="G43" s="91" t="s">
        <v>75</v>
      </c>
      <c r="H43" s="91"/>
      <c r="I43" s="91"/>
      <c r="J43" s="94">
        <v>11</v>
      </c>
    </row>
    <row r="44" spans="2:10" x14ac:dyDescent="0.25">
      <c r="E44" s="91"/>
      <c r="F44" s="91"/>
      <c r="G44" s="91"/>
      <c r="H44" s="91"/>
      <c r="I44" s="91"/>
      <c r="J44" s="91"/>
    </row>
    <row r="45" spans="2:10" x14ac:dyDescent="0.25">
      <c r="B45" t="s">
        <v>29</v>
      </c>
      <c r="E45" s="93">
        <f>+(E43*(1+E42)/(E25-E42))</f>
        <v>451.44273259008014</v>
      </c>
      <c r="F45" s="91"/>
      <c r="G45" s="91" t="s">
        <v>29</v>
      </c>
      <c r="H45" s="91"/>
      <c r="I45" s="91"/>
      <c r="J45" s="93">
        <f>+J42*J43</f>
        <v>493.72802519040016</v>
      </c>
    </row>
    <row r="46" spans="2:10" hidden="1" outlineLevel="1" x14ac:dyDescent="0.25">
      <c r="E46" s="91"/>
      <c r="F46" s="91"/>
      <c r="G46" s="91"/>
      <c r="H46" s="91"/>
      <c r="I46" s="91"/>
      <c r="J46" s="91"/>
    </row>
    <row r="47" spans="2:10" ht="18" hidden="1" outlineLevel="1" x14ac:dyDescent="0.35">
      <c r="C47" s="22" t="s">
        <v>21</v>
      </c>
      <c r="E47" s="91"/>
      <c r="F47" s="91"/>
      <c r="G47" s="91"/>
      <c r="H47" s="91"/>
      <c r="I47" s="91"/>
      <c r="J47" s="91"/>
    </row>
    <row r="48" spans="2:10" hidden="1" outlineLevel="1" x14ac:dyDescent="0.25">
      <c r="C48" s="23" t="s">
        <v>20</v>
      </c>
      <c r="E48" s="91"/>
      <c r="F48" s="91"/>
      <c r="G48" s="91"/>
      <c r="H48" s="91"/>
      <c r="I48" s="91"/>
      <c r="J48" s="91"/>
    </row>
    <row r="49" spans="2:10" collapsed="1" x14ac:dyDescent="0.25">
      <c r="B49" t="s">
        <v>25</v>
      </c>
      <c r="E49" s="93">
        <f>+E45/(1+$E$25)^$J$27</f>
        <v>280.31041880527283</v>
      </c>
      <c r="F49" s="91"/>
      <c r="G49" s="91" t="s">
        <v>25</v>
      </c>
      <c r="H49" s="91"/>
      <c r="I49" s="91"/>
      <c r="J49" s="93">
        <f>+J45/(1+$E$25)^$J$27</f>
        <v>306.56625863260706</v>
      </c>
    </row>
    <row r="50" spans="2:10" x14ac:dyDescent="0.25">
      <c r="E50" s="91"/>
      <c r="F50" s="91"/>
      <c r="G50" s="91"/>
      <c r="H50" s="91"/>
      <c r="I50" s="91"/>
      <c r="J50" s="91"/>
    </row>
    <row r="51" spans="2:10" x14ac:dyDescent="0.25">
      <c r="B51" t="s">
        <v>23</v>
      </c>
      <c r="E51" s="95">
        <f>+E36</f>
        <v>98.093663779250036</v>
      </c>
      <c r="F51" s="91"/>
      <c r="G51" s="91" t="s">
        <v>23</v>
      </c>
      <c r="H51" s="91"/>
      <c r="I51" s="91"/>
      <c r="J51" s="95">
        <f>+$E$36</f>
        <v>98.093663779250036</v>
      </c>
    </row>
    <row r="52" spans="2:10" x14ac:dyDescent="0.25">
      <c r="B52" t="s">
        <v>24</v>
      </c>
      <c r="E52" s="95">
        <f>+E49</f>
        <v>280.31041880527283</v>
      </c>
      <c r="F52" s="91"/>
      <c r="G52" s="91" t="s">
        <v>24</v>
      </c>
      <c r="H52" s="91"/>
      <c r="I52" s="91"/>
      <c r="J52" s="95">
        <f>+J49</f>
        <v>306.56625863260706</v>
      </c>
    </row>
    <row r="53" spans="2:10" x14ac:dyDescent="0.25">
      <c r="B53" s="29" t="s">
        <v>26</v>
      </c>
      <c r="C53" s="19"/>
      <c r="D53" s="19"/>
      <c r="E53" s="97">
        <f>+E51+E52</f>
        <v>378.40408258452288</v>
      </c>
      <c r="F53" s="91"/>
      <c r="G53" s="36" t="s">
        <v>26</v>
      </c>
      <c r="H53" s="96"/>
      <c r="I53" s="96"/>
      <c r="J53" s="97">
        <f>+J51+J52</f>
        <v>404.65992241185711</v>
      </c>
    </row>
    <row r="55" spans="2:10" ht="15.75" thickBot="1" x14ac:dyDescent="0.3">
      <c r="B55" s="49" t="s">
        <v>37</v>
      </c>
      <c r="C55" s="50"/>
      <c r="D55" s="50"/>
      <c r="E55" s="50"/>
      <c r="F55" s="50"/>
      <c r="G55" s="50"/>
      <c r="H55" s="50"/>
      <c r="I55" s="50"/>
      <c r="J55" s="50"/>
    </row>
    <row r="56" spans="2:10" x14ac:dyDescent="0.25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5">
      <c r="B57" s="60" t="s">
        <v>50</v>
      </c>
      <c r="F57" s="2"/>
      <c r="G57" s="2"/>
      <c r="H57" s="2"/>
      <c r="I57" s="2"/>
      <c r="J57" s="2"/>
    </row>
    <row r="58" spans="2:10" x14ac:dyDescent="0.25">
      <c r="B58" s="60"/>
      <c r="F58" s="2"/>
      <c r="G58" s="2"/>
      <c r="H58" s="2"/>
      <c r="I58" s="2"/>
      <c r="J58" s="2"/>
    </row>
    <row r="59" spans="2:10" x14ac:dyDescent="0.25">
      <c r="B59" s="48" t="s">
        <v>34</v>
      </c>
      <c r="C59" s="7"/>
      <c r="D59" s="7"/>
      <c r="E59" s="56">
        <v>30</v>
      </c>
      <c r="F59" s="2"/>
      <c r="G59" s="2"/>
      <c r="H59" s="2"/>
      <c r="I59" s="2"/>
      <c r="J59" s="2"/>
    </row>
    <row r="60" spans="2:10" x14ac:dyDescent="0.25">
      <c r="B60" s="2" t="s">
        <v>33</v>
      </c>
      <c r="C60" s="2"/>
      <c r="D60" s="2"/>
      <c r="E60" s="74">
        <v>10</v>
      </c>
      <c r="F60" s="2"/>
      <c r="G60" s="2"/>
      <c r="H60" s="2"/>
      <c r="I60" s="2"/>
      <c r="J60" s="2"/>
    </row>
    <row r="61" spans="2:10" x14ac:dyDescent="0.25">
      <c r="B61" s="17" t="s">
        <v>35</v>
      </c>
      <c r="C61" s="17"/>
      <c r="D61" s="17"/>
      <c r="E61" s="21"/>
      <c r="F61" s="2"/>
      <c r="G61" s="2"/>
      <c r="H61" s="2"/>
      <c r="I61" s="2"/>
      <c r="J61" s="2"/>
    </row>
    <row r="62" spans="2:10" x14ac:dyDescent="0.25">
      <c r="B62" s="60"/>
      <c r="F62" s="2"/>
      <c r="G62" s="2"/>
      <c r="H62" s="2"/>
      <c r="I62" s="2"/>
      <c r="J62" s="2"/>
    </row>
    <row r="63" spans="2:10" x14ac:dyDescent="0.25">
      <c r="E63" s="57" t="s">
        <v>49</v>
      </c>
      <c r="F63" s="2"/>
      <c r="G63" s="2"/>
      <c r="H63" s="2"/>
      <c r="I63" s="2"/>
      <c r="J63" s="2"/>
    </row>
    <row r="64" spans="2:10" x14ac:dyDescent="0.25">
      <c r="B64" s="2" t="s">
        <v>47</v>
      </c>
      <c r="C64" s="2"/>
      <c r="D64" s="73">
        <f>+C75</f>
        <v>100</v>
      </c>
      <c r="E64" s="58"/>
      <c r="F64" s="2"/>
      <c r="G64" s="2"/>
      <c r="H64" s="2"/>
      <c r="I64" s="2"/>
      <c r="J64" s="2"/>
    </row>
    <row r="65" spans="2:10" x14ac:dyDescent="0.25">
      <c r="B65" t="s">
        <v>31</v>
      </c>
      <c r="D65" s="55"/>
      <c r="E65" s="58"/>
      <c r="F65" s="2"/>
      <c r="G65" s="2"/>
      <c r="H65" s="2"/>
      <c r="I65" s="2"/>
      <c r="J65" s="2"/>
    </row>
    <row r="66" spans="2:10" x14ac:dyDescent="0.25">
      <c r="B66" s="17" t="s">
        <v>48</v>
      </c>
      <c r="C66" s="17"/>
      <c r="D66" s="21"/>
      <c r="E66" s="59"/>
      <c r="F66" s="2"/>
      <c r="G66" s="2"/>
      <c r="H66" s="2"/>
      <c r="I66" s="2"/>
      <c r="J66" s="2"/>
    </row>
    <row r="67" spans="2:10" x14ac:dyDescent="0.25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5">
      <c r="B68" s="60" t="s">
        <v>67</v>
      </c>
    </row>
    <row r="69" spans="2:10" x14ac:dyDescent="0.25">
      <c r="B69" s="60"/>
    </row>
    <row r="70" spans="2:10" x14ac:dyDescent="0.25">
      <c r="C70" s="65" t="s">
        <v>60</v>
      </c>
      <c r="D70" s="65" t="s">
        <v>56</v>
      </c>
      <c r="E70" s="65" t="s">
        <v>57</v>
      </c>
    </row>
    <row r="71" spans="2:10" x14ac:dyDescent="0.25">
      <c r="B71" t="s">
        <v>52</v>
      </c>
      <c r="C71" s="68">
        <v>10</v>
      </c>
      <c r="D71" s="64">
        <v>6.0000000000000005E-2</v>
      </c>
      <c r="E71" s="64">
        <v>0.05</v>
      </c>
    </row>
    <row r="72" spans="2:10" x14ac:dyDescent="0.25">
      <c r="B72" t="s">
        <v>53</v>
      </c>
      <c r="C72" s="69">
        <v>20</v>
      </c>
      <c r="D72" s="8">
        <v>6.9999999999999993E-2</v>
      </c>
      <c r="E72" s="8">
        <v>6.0000000000000005E-2</v>
      </c>
    </row>
    <row r="73" spans="2:10" x14ac:dyDescent="0.25">
      <c r="B73" t="s">
        <v>54</v>
      </c>
      <c r="C73" s="69">
        <v>40</v>
      </c>
      <c r="D73" s="8">
        <v>0.09</v>
      </c>
      <c r="E73" s="8">
        <v>0.08</v>
      </c>
    </row>
    <row r="74" spans="2:10" x14ac:dyDescent="0.25">
      <c r="B74" s="2" t="s">
        <v>55</v>
      </c>
      <c r="C74" s="79">
        <v>30</v>
      </c>
      <c r="D74" s="8">
        <v>0.11</v>
      </c>
      <c r="E74" s="8">
        <v>9.9999999999999992E-2</v>
      </c>
    </row>
    <row r="75" spans="2:10" x14ac:dyDescent="0.25">
      <c r="B75" s="29" t="s">
        <v>72</v>
      </c>
      <c r="C75" s="80">
        <f>SUM(C71:C74)</f>
        <v>100</v>
      </c>
      <c r="D75" s="8"/>
      <c r="E75" s="8"/>
    </row>
    <row r="77" spans="2:10" x14ac:dyDescent="0.25">
      <c r="B77" s="29" t="s">
        <v>58</v>
      </c>
      <c r="C77" s="35"/>
      <c r="D77" s="67"/>
      <c r="E77" s="63"/>
    </row>
    <row r="78" spans="2:10" x14ac:dyDescent="0.25">
      <c r="B78" s="25" t="s">
        <v>1</v>
      </c>
      <c r="D78" s="66"/>
      <c r="E78" s="66"/>
    </row>
    <row r="79" spans="2:10" x14ac:dyDescent="0.25">
      <c r="B79" s="36" t="s">
        <v>59</v>
      </c>
      <c r="C79" s="35"/>
      <c r="D79" s="67"/>
      <c r="E79" s="70"/>
    </row>
    <row r="81" spans="2:23" x14ac:dyDescent="0.25">
      <c r="B81" s="60" t="s">
        <v>68</v>
      </c>
    </row>
    <row r="82" spans="2:23" ht="15.75" thickBot="1" x14ac:dyDescent="0.3">
      <c r="M82" s="49" t="s">
        <v>65</v>
      </c>
      <c r="N82" s="50"/>
      <c r="O82" s="50"/>
      <c r="P82" s="50"/>
      <c r="Q82" s="50"/>
      <c r="R82" s="50"/>
      <c r="S82" s="50"/>
      <c r="T82" s="50"/>
      <c r="U82" s="50"/>
    </row>
    <row r="83" spans="2:23" x14ac:dyDescent="0.25">
      <c r="B83" s="7" t="s">
        <v>46</v>
      </c>
      <c r="E83" s="8">
        <v>0.03</v>
      </c>
      <c r="T83" s="157" t="s">
        <v>51</v>
      </c>
    </row>
    <row r="84" spans="2:23" ht="15" customHeight="1" x14ac:dyDescent="0.25">
      <c r="B84" t="s">
        <v>45</v>
      </c>
      <c r="E84" s="61">
        <v>1.25</v>
      </c>
      <c r="M84" s="162" t="s">
        <v>44</v>
      </c>
      <c r="N84" s="157" t="s">
        <v>38</v>
      </c>
      <c r="O84" s="163" t="s">
        <v>46</v>
      </c>
      <c r="P84" s="157"/>
      <c r="Q84" s="54" t="s">
        <v>40</v>
      </c>
      <c r="R84" s="163" t="s">
        <v>45</v>
      </c>
      <c r="S84" s="157" t="s">
        <v>42</v>
      </c>
      <c r="T84" s="157"/>
    </row>
    <row r="85" spans="2:23" x14ac:dyDescent="0.25">
      <c r="B85" t="s">
        <v>51</v>
      </c>
      <c r="E85" s="8">
        <v>0.06</v>
      </c>
      <c r="M85" s="162"/>
      <c r="N85" s="157"/>
      <c r="O85" s="163"/>
      <c r="P85" s="157"/>
      <c r="Q85" s="54"/>
      <c r="R85" s="163"/>
      <c r="S85" s="157"/>
      <c r="T85" s="157"/>
    </row>
    <row r="87" spans="2:23" x14ac:dyDescent="0.25">
      <c r="B87" s="36" t="s">
        <v>43</v>
      </c>
      <c r="C87" s="62"/>
      <c r="D87" s="62"/>
      <c r="E87" s="63"/>
      <c r="M87" s="20">
        <f>+E87</f>
        <v>0</v>
      </c>
      <c r="N87" s="1" t="s">
        <v>38</v>
      </c>
      <c r="O87" s="160">
        <f>+E83</f>
        <v>0.03</v>
      </c>
      <c r="P87" s="161"/>
      <c r="Q87" s="1" t="s">
        <v>40</v>
      </c>
      <c r="R87" s="71">
        <f>+E84</f>
        <v>1.25</v>
      </c>
      <c r="S87" s="1" t="s">
        <v>42</v>
      </c>
      <c r="T87" s="20">
        <f>+E85</f>
        <v>0.06</v>
      </c>
    </row>
    <row r="89" spans="2:23" x14ac:dyDescent="0.25">
      <c r="B89" s="60" t="s">
        <v>69</v>
      </c>
    </row>
    <row r="90" spans="2:23" ht="15.75" thickBot="1" x14ac:dyDescent="0.3">
      <c r="M90" s="49" t="s">
        <v>66</v>
      </c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2:23" ht="15" customHeight="1" x14ac:dyDescent="0.25">
      <c r="B91" t="s">
        <v>61</v>
      </c>
      <c r="E91" s="72"/>
      <c r="R91" s="157" t="s">
        <v>59</v>
      </c>
    </row>
    <row r="92" spans="2:23" x14ac:dyDescent="0.25">
      <c r="B92" t="s">
        <v>62</v>
      </c>
      <c r="E92" s="72"/>
      <c r="M92" s="162" t="s">
        <v>17</v>
      </c>
      <c r="N92" s="157" t="s">
        <v>38</v>
      </c>
      <c r="O92" s="51" t="s">
        <v>39</v>
      </c>
      <c r="P92" s="51"/>
      <c r="Q92" s="157" t="s">
        <v>42</v>
      </c>
      <c r="R92" s="157"/>
      <c r="S92" s="157" t="s">
        <v>40</v>
      </c>
      <c r="T92" s="51" t="s">
        <v>77</v>
      </c>
      <c r="U92" s="51"/>
      <c r="V92" s="157" t="s">
        <v>42</v>
      </c>
      <c r="W92" s="157" t="s">
        <v>43</v>
      </c>
    </row>
    <row r="93" spans="2:23" x14ac:dyDescent="0.25">
      <c r="M93" s="162"/>
      <c r="N93" s="157"/>
      <c r="O93" s="52" t="s">
        <v>41</v>
      </c>
      <c r="P93" s="53"/>
      <c r="Q93" s="157"/>
      <c r="R93" s="157"/>
      <c r="S93" s="157"/>
      <c r="T93" s="52" t="s">
        <v>41</v>
      </c>
      <c r="U93" s="53"/>
      <c r="V93" s="157"/>
      <c r="W93" s="157"/>
    </row>
    <row r="94" spans="2:23" x14ac:dyDescent="0.25">
      <c r="B94" t="s">
        <v>59</v>
      </c>
      <c r="E94" s="66"/>
    </row>
    <row r="95" spans="2:23" x14ac:dyDescent="0.25">
      <c r="B95" t="s">
        <v>43</v>
      </c>
      <c r="E95" s="66"/>
      <c r="M95" s="20">
        <f>+E97</f>
        <v>0</v>
      </c>
      <c r="N95" s="1" t="s">
        <v>38</v>
      </c>
      <c r="O95" s="158">
        <f>+E91</f>
        <v>0</v>
      </c>
      <c r="P95" s="159"/>
      <c r="Q95" s="1" t="s">
        <v>42</v>
      </c>
      <c r="R95" s="20">
        <f>+E94</f>
        <v>0</v>
      </c>
      <c r="S95" s="1" t="s">
        <v>40</v>
      </c>
      <c r="T95" s="158">
        <f>+E92</f>
        <v>0</v>
      </c>
      <c r="U95" s="159"/>
      <c r="V95" s="1" t="s">
        <v>42</v>
      </c>
      <c r="W95" s="20">
        <f>+E95</f>
        <v>0</v>
      </c>
    </row>
    <row r="97" spans="2:10" x14ac:dyDescent="0.25">
      <c r="B97" s="29" t="s">
        <v>17</v>
      </c>
      <c r="C97" s="35"/>
      <c r="D97" s="35"/>
      <c r="E97" s="63"/>
    </row>
    <row r="100" spans="2:10" ht="15.75" thickBot="1" x14ac:dyDescent="0.3">
      <c r="B100" s="49" t="s">
        <v>74</v>
      </c>
      <c r="C100" s="50"/>
      <c r="D100" s="50"/>
      <c r="E100" s="50"/>
      <c r="F100" s="50"/>
      <c r="G100" s="50"/>
      <c r="H100" s="50"/>
      <c r="I100" s="50"/>
      <c r="J100" s="50"/>
    </row>
    <row r="101" spans="2:10" x14ac:dyDescent="0.25">
      <c r="E101" s="91"/>
      <c r="F101" s="91"/>
      <c r="G101" s="91"/>
      <c r="H101" s="91"/>
      <c r="I101" s="91"/>
      <c r="J101" s="91"/>
    </row>
    <row r="102" spans="2:10" x14ac:dyDescent="0.25">
      <c r="B102" t="s">
        <v>71</v>
      </c>
      <c r="E102" s="115"/>
      <c r="F102" s="91"/>
      <c r="G102" s="91"/>
      <c r="H102" s="91"/>
      <c r="I102" s="91"/>
      <c r="J102" s="91"/>
    </row>
    <row r="103" spans="2:10" x14ac:dyDescent="0.25">
      <c r="B103" t="s">
        <v>73</v>
      </c>
      <c r="E103" s="81">
        <v>50</v>
      </c>
      <c r="F103" s="91"/>
      <c r="G103" s="91"/>
      <c r="H103" s="91"/>
      <c r="I103" s="91"/>
      <c r="J103" s="91"/>
    </row>
    <row r="104" spans="2:10" x14ac:dyDescent="0.25">
      <c r="E104" s="91"/>
      <c r="F104" s="91"/>
      <c r="G104" s="91"/>
      <c r="H104" s="91"/>
      <c r="I104" s="91"/>
      <c r="J104" s="91"/>
    </row>
    <row r="105" spans="2:10" x14ac:dyDescent="0.25">
      <c r="B105" s="75" t="s">
        <v>70</v>
      </c>
      <c r="C105" s="76"/>
      <c r="D105" s="76"/>
      <c r="E105" s="117"/>
      <c r="F105" s="91"/>
      <c r="G105" s="118" t="s">
        <v>16</v>
      </c>
      <c r="H105" s="116"/>
      <c r="I105" s="116"/>
      <c r="J105" s="117"/>
    </row>
    <row r="106" spans="2:10" x14ac:dyDescent="0.25">
      <c r="E106" s="91"/>
      <c r="F106" s="91"/>
      <c r="G106" s="91"/>
      <c r="H106" s="91"/>
      <c r="I106" s="91"/>
      <c r="J106" s="91"/>
    </row>
    <row r="107" spans="2:10" x14ac:dyDescent="0.25">
      <c r="B107" s="29" t="s">
        <v>26</v>
      </c>
      <c r="C107" s="19"/>
      <c r="D107" s="19"/>
      <c r="E107" s="97"/>
      <c r="F107" s="91"/>
      <c r="G107" s="36" t="s">
        <v>26</v>
      </c>
      <c r="H107" s="96"/>
      <c r="I107" s="96"/>
      <c r="J107" s="97"/>
    </row>
    <row r="108" spans="2:10" x14ac:dyDescent="0.25">
      <c r="B108" t="s">
        <v>36</v>
      </c>
      <c r="E108" s="119"/>
      <c r="F108" s="91"/>
      <c r="G108" s="91" t="s">
        <v>36</v>
      </c>
      <c r="H108" s="91"/>
      <c r="I108" s="91"/>
      <c r="J108" s="119"/>
    </row>
    <row r="109" spans="2:10" x14ac:dyDescent="0.25">
      <c r="B109" s="2" t="s">
        <v>30</v>
      </c>
      <c r="C109" s="2"/>
      <c r="D109" s="2"/>
      <c r="E109" s="120"/>
      <c r="F109" s="91"/>
      <c r="G109" s="25" t="s">
        <v>30</v>
      </c>
      <c r="H109" s="25"/>
      <c r="I109" s="25"/>
      <c r="J109" s="120"/>
    </row>
    <row r="110" spans="2:10" x14ac:dyDescent="0.25">
      <c r="B110" s="29" t="s">
        <v>31</v>
      </c>
      <c r="C110" s="35"/>
      <c r="D110" s="35"/>
      <c r="E110" s="97"/>
      <c r="F110" s="121"/>
      <c r="G110" s="36" t="s">
        <v>31</v>
      </c>
      <c r="H110" s="62"/>
      <c r="I110" s="62"/>
      <c r="J110" s="97"/>
    </row>
    <row r="111" spans="2:10" x14ac:dyDescent="0.25">
      <c r="B111" s="25" t="s">
        <v>33</v>
      </c>
      <c r="E111" s="119"/>
      <c r="F111" s="91"/>
      <c r="G111" s="25" t="s">
        <v>33</v>
      </c>
      <c r="H111" s="91"/>
      <c r="I111" s="91"/>
      <c r="J111" s="119"/>
    </row>
    <row r="112" spans="2:10" x14ac:dyDescent="0.25">
      <c r="B112" s="36" t="s">
        <v>32</v>
      </c>
      <c r="C112" s="35"/>
      <c r="D112" s="35"/>
      <c r="E112" s="122"/>
      <c r="F112" s="91"/>
      <c r="G112" s="36" t="s">
        <v>32</v>
      </c>
      <c r="H112" s="62"/>
      <c r="I112" s="62"/>
      <c r="J112" s="122"/>
    </row>
    <row r="113" spans="5:10" x14ac:dyDescent="0.25">
      <c r="E113" s="91"/>
      <c r="F113" s="91"/>
      <c r="G113" s="91"/>
      <c r="H113" s="91"/>
      <c r="I113" s="91"/>
      <c r="J113" s="91"/>
    </row>
    <row r="114" spans="5:10" x14ac:dyDescent="0.25">
      <c r="E114" s="91"/>
      <c r="F114" s="91"/>
      <c r="G114" s="91"/>
      <c r="H114" s="91"/>
      <c r="I114" s="91"/>
      <c r="J114" s="91"/>
    </row>
    <row r="115" spans="5:10" x14ac:dyDescent="0.25">
      <c r="E115" s="91"/>
      <c r="F115" s="91"/>
      <c r="G115" s="91"/>
      <c r="H115" s="91"/>
      <c r="I115" s="91"/>
      <c r="J115" s="91"/>
    </row>
    <row r="116" spans="5:10" x14ac:dyDescent="0.25">
      <c r="E116" s="91"/>
      <c r="F116" s="91"/>
      <c r="G116" s="91"/>
      <c r="H116" s="91"/>
      <c r="I116" s="91"/>
      <c r="J116" s="91"/>
    </row>
    <row r="117" spans="5:10" x14ac:dyDescent="0.25">
      <c r="E117" s="91"/>
      <c r="F117" s="91"/>
      <c r="G117" s="91"/>
      <c r="H117" s="91"/>
      <c r="I117" s="91"/>
      <c r="J117" s="91"/>
    </row>
    <row r="118" spans="5:10" x14ac:dyDescent="0.25">
      <c r="E118" s="91"/>
      <c r="F118" s="91"/>
      <c r="G118" s="91"/>
      <c r="H118" s="91"/>
      <c r="I118" s="91"/>
      <c r="J118" s="91"/>
    </row>
  </sheetData>
  <mergeCells count="16">
    <mergeCell ref="M92:M93"/>
    <mergeCell ref="N92:N93"/>
    <mergeCell ref="Q92:Q93"/>
    <mergeCell ref="S92:S93"/>
    <mergeCell ref="T83:T85"/>
    <mergeCell ref="M84:M85"/>
    <mergeCell ref="N84:N85"/>
    <mergeCell ref="O84:P85"/>
    <mergeCell ref="R84:R85"/>
    <mergeCell ref="S84:S85"/>
    <mergeCell ref="V92:V93"/>
    <mergeCell ref="W92:W93"/>
    <mergeCell ref="O95:P95"/>
    <mergeCell ref="T95:U95"/>
    <mergeCell ref="O87:P87"/>
    <mergeCell ref="R91:R9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38868-2E04-4A8C-8F64-54ACD682D3D4}">
  <dimension ref="B1:W112"/>
  <sheetViews>
    <sheetView showGridLines="0" topLeftCell="A86" workbookViewId="0">
      <selection activeCell="K121" sqref="K121"/>
    </sheetView>
  </sheetViews>
  <sheetFormatPr defaultRowHeight="15" outlineLevelRow="1" x14ac:dyDescent="0.25"/>
  <cols>
    <col min="1" max="1" width="3.7109375" customWidth="1"/>
    <col min="2" max="2" width="11.85546875" bestFit="1" customWidth="1"/>
    <col min="3" max="10" width="11.140625" customWidth="1"/>
  </cols>
  <sheetData>
    <row r="1" spans="2:10" ht="15.75" thickBot="1" x14ac:dyDescent="0.3">
      <c r="B1" s="49" t="s">
        <v>63</v>
      </c>
      <c r="C1" s="98"/>
      <c r="D1" s="98"/>
      <c r="E1" s="98"/>
      <c r="F1" s="98"/>
      <c r="G1" s="98"/>
      <c r="H1" s="98"/>
      <c r="I1" s="98"/>
      <c r="J1" s="98"/>
    </row>
    <row r="2" spans="2:10" x14ac:dyDescent="0.25">
      <c r="B2" s="91"/>
      <c r="C2" s="91"/>
      <c r="D2" s="91"/>
      <c r="E2" s="126"/>
      <c r="F2" s="91"/>
      <c r="G2" s="91"/>
      <c r="H2" s="91"/>
      <c r="I2" s="91"/>
      <c r="J2" s="91"/>
    </row>
    <row r="3" spans="2:10" x14ac:dyDescent="0.25">
      <c r="B3" s="91"/>
      <c r="C3" s="91"/>
      <c r="D3" s="91"/>
      <c r="E3" s="127" t="s">
        <v>12</v>
      </c>
      <c r="F3" s="128">
        <v>1</v>
      </c>
      <c r="G3" s="128">
        <f>+F3+1</f>
        <v>2</v>
      </c>
      <c r="H3" s="128">
        <f t="shared" ref="H3:J3" si="0">+G3+1</f>
        <v>3</v>
      </c>
      <c r="I3" s="128">
        <f t="shared" si="0"/>
        <v>4</v>
      </c>
      <c r="J3" s="128">
        <f t="shared" si="0"/>
        <v>5</v>
      </c>
    </row>
    <row r="4" spans="2:10" x14ac:dyDescent="0.25">
      <c r="B4" s="91" t="s">
        <v>2</v>
      </c>
      <c r="C4" s="91"/>
      <c r="D4" s="91"/>
      <c r="E4" s="129">
        <v>85</v>
      </c>
      <c r="F4" s="95">
        <f>+E4*(1+F5)</f>
        <v>95.2</v>
      </c>
      <c r="G4" s="95">
        <f>+F4*(1+G5)</f>
        <v>104.72000000000001</v>
      </c>
      <c r="H4" s="95">
        <f t="shared" ref="H4:J4" si="1">+G4*(1+H5)</f>
        <v>113.09760000000003</v>
      </c>
      <c r="I4" s="95">
        <f t="shared" si="1"/>
        <v>119.88345600000004</v>
      </c>
      <c r="J4" s="95">
        <f t="shared" si="1"/>
        <v>124.67879424000004</v>
      </c>
    </row>
    <row r="5" spans="2:10" s="4" customFormat="1" x14ac:dyDescent="0.25">
      <c r="B5" s="141" t="s">
        <v>3</v>
      </c>
      <c r="C5" s="141"/>
      <c r="D5" s="141"/>
      <c r="E5" s="130"/>
      <c r="F5" s="123">
        <v>0.12</v>
      </c>
      <c r="G5" s="124">
        <f>+F5-0.02</f>
        <v>9.9999999999999992E-2</v>
      </c>
      <c r="H5" s="124">
        <f t="shared" ref="H5:J5" si="2">+G5-0.02</f>
        <v>7.9999999999999988E-2</v>
      </c>
      <c r="I5" s="124">
        <f t="shared" si="2"/>
        <v>5.9999999999999984E-2</v>
      </c>
      <c r="J5" s="124">
        <f t="shared" si="2"/>
        <v>3.999999999999998E-2</v>
      </c>
    </row>
    <row r="6" spans="2:10" x14ac:dyDescent="0.25">
      <c r="B6" s="91"/>
      <c r="C6" s="91"/>
      <c r="D6" s="91"/>
      <c r="E6" s="131"/>
      <c r="F6" s="91"/>
      <c r="G6" s="91"/>
      <c r="H6" s="91"/>
      <c r="I6" s="91"/>
      <c r="J6" s="91"/>
    </row>
    <row r="7" spans="2:10" x14ac:dyDescent="0.25">
      <c r="B7" s="91" t="s">
        <v>0</v>
      </c>
      <c r="C7" s="91"/>
      <c r="D7" s="91"/>
      <c r="E7" s="132">
        <v>25.25</v>
      </c>
      <c r="F7" s="95">
        <f>+F8*F4</f>
        <v>28.56</v>
      </c>
      <c r="G7" s="95">
        <f t="shared" ref="G7:J7" si="3">+G8*G4</f>
        <v>31.677800000000001</v>
      </c>
      <c r="H7" s="95">
        <f t="shared" si="3"/>
        <v>34.494768000000008</v>
      </c>
      <c r="I7" s="95">
        <f t="shared" si="3"/>
        <v>36.86416272000001</v>
      </c>
      <c r="J7" s="95">
        <f t="shared" si="3"/>
        <v>38.650426214400014</v>
      </c>
    </row>
    <row r="8" spans="2:10" s="4" customFormat="1" x14ac:dyDescent="0.25">
      <c r="B8" s="141" t="s">
        <v>4</v>
      </c>
      <c r="C8" s="141"/>
      <c r="D8" s="141"/>
      <c r="E8" s="133">
        <f>+E7/E$4</f>
        <v>0.29705882352941176</v>
      </c>
      <c r="F8" s="123">
        <v>0.3</v>
      </c>
      <c r="G8" s="124">
        <f>+F8+0.0025</f>
        <v>0.30249999999999999</v>
      </c>
      <c r="H8" s="124">
        <f t="shared" ref="H8:J8" si="4">+G8+0.0025</f>
        <v>0.30499999999999999</v>
      </c>
      <c r="I8" s="124">
        <f t="shared" si="4"/>
        <v>0.3075</v>
      </c>
      <c r="J8" s="124">
        <f t="shared" si="4"/>
        <v>0.31</v>
      </c>
    </row>
    <row r="9" spans="2:10" x14ac:dyDescent="0.25">
      <c r="B9" s="91"/>
      <c r="C9" s="91"/>
      <c r="D9" s="91"/>
      <c r="E9" s="131"/>
      <c r="F9" s="91"/>
      <c r="G9" s="91"/>
      <c r="H9" s="91"/>
      <c r="I9" s="91"/>
      <c r="J9" s="91"/>
    </row>
    <row r="10" spans="2:10" x14ac:dyDescent="0.25">
      <c r="B10" s="91" t="s">
        <v>27</v>
      </c>
      <c r="C10" s="91"/>
      <c r="D10" s="91"/>
      <c r="E10" s="132">
        <f>+E7+E16</f>
        <v>28.65</v>
      </c>
      <c r="F10" s="95">
        <f>+F7+F16</f>
        <v>32.368000000000002</v>
      </c>
      <c r="G10" s="95">
        <f t="shared" ref="G10:J10" si="5">+G7+G16</f>
        <v>36.128399999999999</v>
      </c>
      <c r="H10" s="95">
        <f t="shared" si="5"/>
        <v>39.584160000000011</v>
      </c>
      <c r="I10" s="95">
        <f t="shared" si="5"/>
        <v>42.558626880000013</v>
      </c>
      <c r="J10" s="95">
        <f t="shared" si="5"/>
        <v>44.884365926400015</v>
      </c>
    </row>
    <row r="11" spans="2:10" x14ac:dyDescent="0.25">
      <c r="B11" s="141" t="s">
        <v>4</v>
      </c>
      <c r="C11" s="91"/>
      <c r="D11" s="91"/>
      <c r="E11" s="133">
        <f>+E10/E$4</f>
        <v>0.33705882352941174</v>
      </c>
      <c r="F11" s="124">
        <f t="shared" ref="F11:J11" si="6">+F10/F$4</f>
        <v>0.34</v>
      </c>
      <c r="G11" s="124">
        <f t="shared" si="6"/>
        <v>0.34499999999999997</v>
      </c>
      <c r="H11" s="124">
        <f t="shared" si="6"/>
        <v>0.35000000000000003</v>
      </c>
      <c r="I11" s="124">
        <f t="shared" si="6"/>
        <v>0.35499999999999998</v>
      </c>
      <c r="J11" s="124">
        <f t="shared" si="6"/>
        <v>0.36</v>
      </c>
    </row>
    <row r="12" spans="2:10" x14ac:dyDescent="0.25">
      <c r="B12" s="91"/>
      <c r="C12" s="91"/>
      <c r="D12" s="91"/>
      <c r="E12" s="131"/>
      <c r="F12" s="91"/>
      <c r="G12" s="91"/>
      <c r="H12" s="91"/>
      <c r="I12" s="91"/>
      <c r="J12" s="91"/>
    </row>
    <row r="13" spans="2:10" ht="15" customHeight="1" x14ac:dyDescent="0.25">
      <c r="B13" s="91" t="s">
        <v>9</v>
      </c>
      <c r="C13" s="91"/>
      <c r="D13" s="91"/>
      <c r="E13" s="132">
        <v>4.25</v>
      </c>
      <c r="F13" s="95">
        <f>+F14*F4</f>
        <v>4.7600000000000007</v>
      </c>
      <c r="G13" s="95">
        <f t="shared" ref="G13:J13" si="7">+G14*G4</f>
        <v>5.2360000000000007</v>
      </c>
      <c r="H13" s="95">
        <f t="shared" si="7"/>
        <v>5.6548800000000021</v>
      </c>
      <c r="I13" s="95">
        <f t="shared" si="7"/>
        <v>5.9941728000000021</v>
      </c>
      <c r="J13" s="95">
        <f t="shared" si="7"/>
        <v>6.2339397120000024</v>
      </c>
    </row>
    <row r="14" spans="2:10" s="4" customFormat="1" ht="15" customHeight="1" x14ac:dyDescent="0.25">
      <c r="B14" s="141" t="s">
        <v>10</v>
      </c>
      <c r="C14" s="141"/>
      <c r="D14" s="141"/>
      <c r="E14" s="133">
        <f>+E13/E$4</f>
        <v>0.05</v>
      </c>
      <c r="F14" s="123">
        <v>0.05</v>
      </c>
      <c r="G14" s="47">
        <f>+F14</f>
        <v>0.05</v>
      </c>
      <c r="H14" s="47">
        <f t="shared" ref="H14:J14" si="8">+G14</f>
        <v>0.05</v>
      </c>
      <c r="I14" s="47">
        <f t="shared" si="8"/>
        <v>0.05</v>
      </c>
      <c r="J14" s="47">
        <f t="shared" si="8"/>
        <v>0.05</v>
      </c>
    </row>
    <row r="15" spans="2:10" x14ac:dyDescent="0.25">
      <c r="B15" s="91"/>
      <c r="C15" s="91"/>
      <c r="D15" s="91"/>
      <c r="E15" s="131"/>
      <c r="F15" s="91"/>
      <c r="G15" s="91"/>
      <c r="H15" s="91"/>
      <c r="I15" s="91"/>
      <c r="J15" s="91"/>
    </row>
    <row r="16" spans="2:10" x14ac:dyDescent="0.25">
      <c r="B16" s="91" t="s">
        <v>14</v>
      </c>
      <c r="C16" s="91"/>
      <c r="D16" s="91"/>
      <c r="E16" s="132">
        <v>3.4</v>
      </c>
      <c r="F16" s="95">
        <f>+F17*F4</f>
        <v>3.8080000000000003</v>
      </c>
      <c r="G16" s="95">
        <f t="shared" ref="G16:J16" si="9">+G17*G4</f>
        <v>4.4506000000000006</v>
      </c>
      <c r="H16" s="95">
        <f t="shared" si="9"/>
        <v>5.0893920000000019</v>
      </c>
      <c r="I16" s="95">
        <f t="shared" si="9"/>
        <v>5.6944641600000026</v>
      </c>
      <c r="J16" s="95">
        <f t="shared" si="9"/>
        <v>6.2339397120000033</v>
      </c>
    </row>
    <row r="17" spans="2:10" s="4" customFormat="1" x14ac:dyDescent="0.25">
      <c r="B17" s="141" t="s">
        <v>10</v>
      </c>
      <c r="C17" s="141"/>
      <c r="D17" s="141"/>
      <c r="E17" s="133">
        <f>+E16/E$4</f>
        <v>0.04</v>
      </c>
      <c r="F17" s="123">
        <v>0.04</v>
      </c>
      <c r="G17" s="124">
        <f>+F17+0.0025</f>
        <v>4.2500000000000003E-2</v>
      </c>
      <c r="H17" s="124">
        <f t="shared" ref="H17:J17" si="10">+G17+0.0025</f>
        <v>4.5000000000000005E-2</v>
      </c>
      <c r="I17" s="124">
        <f t="shared" si="10"/>
        <v>4.7500000000000007E-2</v>
      </c>
      <c r="J17" s="124">
        <f t="shared" si="10"/>
        <v>5.000000000000001E-2</v>
      </c>
    </row>
    <row r="18" spans="2:10" x14ac:dyDescent="0.25">
      <c r="B18" s="91"/>
      <c r="C18" s="91"/>
      <c r="D18" s="91"/>
      <c r="E18" s="131"/>
      <c r="F18" s="91"/>
      <c r="G18" s="91"/>
      <c r="H18" s="91"/>
      <c r="I18" s="91"/>
      <c r="J18" s="91"/>
    </row>
    <row r="19" spans="2:10" x14ac:dyDescent="0.25">
      <c r="B19" s="91" t="s">
        <v>11</v>
      </c>
      <c r="C19" s="91"/>
      <c r="D19" s="91"/>
      <c r="E19" s="132">
        <v>4.25</v>
      </c>
      <c r="F19" s="95">
        <f>+F20*F4</f>
        <v>4.7600000000000007</v>
      </c>
      <c r="G19" s="95">
        <f t="shared" ref="G19:J19" si="11">+G20*G4</f>
        <v>5.2360000000000007</v>
      </c>
      <c r="H19" s="95">
        <f t="shared" si="11"/>
        <v>5.6548800000000021</v>
      </c>
      <c r="I19" s="95">
        <f t="shared" si="11"/>
        <v>5.9941728000000021</v>
      </c>
      <c r="J19" s="95">
        <f t="shared" si="11"/>
        <v>6.2339397120000024</v>
      </c>
    </row>
    <row r="20" spans="2:10" s="4" customFormat="1" x14ac:dyDescent="0.25">
      <c r="B20" s="141" t="s">
        <v>10</v>
      </c>
      <c r="C20" s="141"/>
      <c r="D20" s="141"/>
      <c r="E20" s="134">
        <f>+E19/E$4</f>
        <v>0.05</v>
      </c>
      <c r="F20" s="123">
        <v>0.05</v>
      </c>
      <c r="G20" s="123">
        <v>0.05</v>
      </c>
      <c r="H20" s="123">
        <v>0.05</v>
      </c>
      <c r="I20" s="123">
        <v>0.05</v>
      </c>
      <c r="J20" s="123">
        <v>0.05</v>
      </c>
    </row>
    <row r="21" spans="2:10" x14ac:dyDescent="0.25">
      <c r="B21" s="91"/>
      <c r="C21" s="91"/>
      <c r="D21" s="91"/>
      <c r="E21" s="91"/>
      <c r="F21" s="91"/>
      <c r="G21" s="91"/>
      <c r="H21" s="91"/>
      <c r="I21" s="91"/>
      <c r="J21" s="91"/>
    </row>
    <row r="22" spans="2:10" ht="15.75" thickBot="1" x14ac:dyDescent="0.3">
      <c r="B22" s="49" t="s">
        <v>64</v>
      </c>
      <c r="C22" s="98"/>
      <c r="D22" s="98"/>
      <c r="E22" s="98"/>
      <c r="F22" s="98"/>
      <c r="G22" s="98"/>
      <c r="H22" s="98"/>
      <c r="I22" s="98"/>
      <c r="J22" s="98"/>
    </row>
    <row r="23" spans="2:10" x14ac:dyDescent="0.25">
      <c r="B23" s="91"/>
      <c r="C23" s="91"/>
      <c r="D23" s="91"/>
      <c r="E23" s="91"/>
      <c r="F23" s="91"/>
      <c r="G23" s="91"/>
      <c r="H23" s="91"/>
      <c r="I23" s="91"/>
      <c r="J23" s="91"/>
    </row>
    <row r="24" spans="2:10" x14ac:dyDescent="0.25">
      <c r="B24" s="91" t="s">
        <v>13</v>
      </c>
      <c r="C24" s="91"/>
      <c r="D24" s="91"/>
      <c r="E24" s="135">
        <v>0.2</v>
      </c>
      <c r="F24" s="91"/>
      <c r="G24" s="91"/>
      <c r="H24" s="91"/>
      <c r="I24" s="91"/>
      <c r="J24" s="91"/>
    </row>
    <row r="25" spans="2:10" x14ac:dyDescent="0.25">
      <c r="B25" s="91" t="s">
        <v>17</v>
      </c>
      <c r="C25" s="91"/>
      <c r="D25" s="91"/>
      <c r="E25" s="142">
        <f>+E97</f>
        <v>9.4549999999999995E-2</v>
      </c>
      <c r="F25" s="91"/>
      <c r="G25" s="91"/>
      <c r="H25" s="91"/>
      <c r="I25" s="91"/>
      <c r="J25" s="91"/>
    </row>
    <row r="26" spans="2:10" x14ac:dyDescent="0.25">
      <c r="B26" s="91"/>
      <c r="C26" s="91"/>
      <c r="D26" s="91"/>
      <c r="E26" s="136"/>
      <c r="F26" s="91"/>
      <c r="G26" s="91"/>
      <c r="H26" s="91"/>
      <c r="I26" s="91"/>
      <c r="J26" s="91"/>
    </row>
    <row r="27" spans="2:10" x14ac:dyDescent="0.25">
      <c r="B27" s="91"/>
      <c r="C27" s="91"/>
      <c r="D27" s="91"/>
      <c r="E27" s="92"/>
      <c r="F27" s="137">
        <v>1</v>
      </c>
      <c r="G27" s="138">
        <f>+F27+1</f>
        <v>2</v>
      </c>
      <c r="H27" s="138">
        <f t="shared" ref="H27:J27" si="12">+G27+1</f>
        <v>3</v>
      </c>
      <c r="I27" s="138">
        <f t="shared" si="12"/>
        <v>4</v>
      </c>
      <c r="J27" s="138">
        <f t="shared" si="12"/>
        <v>5</v>
      </c>
    </row>
    <row r="28" spans="2:10" x14ac:dyDescent="0.25">
      <c r="B28" s="91" t="s">
        <v>0</v>
      </c>
      <c r="C28" s="91"/>
      <c r="D28" s="91"/>
      <c r="E28" s="91"/>
      <c r="F28" s="93">
        <f>+F7</f>
        <v>28.56</v>
      </c>
      <c r="G28" s="93">
        <f>+G7</f>
        <v>31.677800000000001</v>
      </c>
      <c r="H28" s="93">
        <f>+H7</f>
        <v>34.494768000000008</v>
      </c>
      <c r="I28" s="93">
        <f>+I7</f>
        <v>36.86416272000001</v>
      </c>
      <c r="J28" s="93">
        <f>+J7</f>
        <v>38.650426214400014</v>
      </c>
    </row>
    <row r="29" spans="2:10" x14ac:dyDescent="0.25">
      <c r="B29" s="139" t="s">
        <v>5</v>
      </c>
      <c r="C29" s="139"/>
      <c r="D29" s="139"/>
      <c r="E29" s="139"/>
      <c r="F29" s="119">
        <f>-F28*$E$24</f>
        <v>-5.7119999999999997</v>
      </c>
      <c r="G29" s="119">
        <f t="shared" ref="G29:J29" si="13">-G28*$E$24</f>
        <v>-6.335560000000001</v>
      </c>
      <c r="H29" s="119">
        <f t="shared" si="13"/>
        <v>-6.8989536000000022</v>
      </c>
      <c r="I29" s="119">
        <f t="shared" si="13"/>
        <v>-7.3728325440000022</v>
      </c>
      <c r="J29" s="119">
        <f t="shared" si="13"/>
        <v>-7.7300852428800031</v>
      </c>
    </row>
    <row r="30" spans="2:10" x14ac:dyDescent="0.25">
      <c r="B30" s="139" t="s">
        <v>7</v>
      </c>
      <c r="C30" s="139"/>
      <c r="D30" s="139"/>
      <c r="E30" s="139"/>
      <c r="F30" s="119">
        <f>+F16</f>
        <v>3.8080000000000003</v>
      </c>
      <c r="G30" s="119">
        <f>+G16</f>
        <v>4.4506000000000006</v>
      </c>
      <c r="H30" s="119">
        <f>+H16</f>
        <v>5.0893920000000019</v>
      </c>
      <c r="I30" s="119">
        <f>+I16</f>
        <v>5.6944641600000026</v>
      </c>
      <c r="J30" s="119">
        <f>+J16</f>
        <v>6.2339397120000033</v>
      </c>
    </row>
    <row r="31" spans="2:10" x14ac:dyDescent="0.25">
      <c r="B31" s="139" t="s">
        <v>6</v>
      </c>
      <c r="C31" s="139"/>
      <c r="D31" s="139"/>
      <c r="E31" s="139"/>
      <c r="F31" s="119">
        <f>+E19-F19</f>
        <v>-0.51000000000000068</v>
      </c>
      <c r="G31" s="119">
        <f>+F19-G19</f>
        <v>-0.47599999999999998</v>
      </c>
      <c r="H31" s="119">
        <f>+G19-H19</f>
        <v>-0.41888000000000147</v>
      </c>
      <c r="I31" s="119">
        <f>+H19-I19</f>
        <v>-0.33929279999999995</v>
      </c>
      <c r="J31" s="119">
        <f>+I19-J19</f>
        <v>-0.23976691200000033</v>
      </c>
    </row>
    <row r="32" spans="2:10" x14ac:dyDescent="0.25">
      <c r="B32" s="140" t="s">
        <v>8</v>
      </c>
      <c r="C32" s="140"/>
      <c r="D32" s="140"/>
      <c r="E32" s="140"/>
      <c r="F32" s="120">
        <f>-F13</f>
        <v>-4.7600000000000007</v>
      </c>
      <c r="G32" s="120">
        <f>-G13</f>
        <v>-5.2360000000000007</v>
      </c>
      <c r="H32" s="120">
        <f>-H13</f>
        <v>-5.6548800000000021</v>
      </c>
      <c r="I32" s="120">
        <f>-I13</f>
        <v>-5.9941728000000021</v>
      </c>
      <c r="J32" s="120">
        <f>-J13</f>
        <v>-6.2339397120000024</v>
      </c>
    </row>
    <row r="33" spans="2:10" s="18" customFormat="1" x14ac:dyDescent="0.25">
      <c r="B33" s="101" t="s">
        <v>15</v>
      </c>
      <c r="C33" s="101"/>
      <c r="D33" s="101"/>
      <c r="E33" s="101"/>
      <c r="F33" s="90">
        <f>SUM(F28:F32)</f>
        <v>21.385999999999996</v>
      </c>
      <c r="G33" s="90">
        <f t="shared" ref="G33:J33" si="14">SUM(G28:G32)</f>
        <v>24.080840000000002</v>
      </c>
      <c r="H33" s="90">
        <f t="shared" si="14"/>
        <v>26.611446400000002</v>
      </c>
      <c r="I33" s="90">
        <f t="shared" si="14"/>
        <v>28.852328736000011</v>
      </c>
      <c r="J33" s="90">
        <f t="shared" si="14"/>
        <v>30.680574059520012</v>
      </c>
    </row>
    <row r="34" spans="2:10" s="18" customFormat="1" x14ac:dyDescent="0.25">
      <c r="B34" s="26" t="s">
        <v>22</v>
      </c>
      <c r="C34" s="121"/>
      <c r="D34" s="121"/>
      <c r="E34" s="121"/>
      <c r="F34" s="85">
        <f>+F33/(1+$E$25)^F27</f>
        <v>19.53862317847517</v>
      </c>
      <c r="G34" s="85">
        <f t="shared" ref="G34:J34" si="15">+G33/(1+$E$25)^G27</f>
        <v>20.100201979741993</v>
      </c>
      <c r="H34" s="85">
        <f t="shared" si="15"/>
        <v>20.293720015113927</v>
      </c>
      <c r="I34" s="85">
        <f t="shared" si="15"/>
        <v>20.101962133008499</v>
      </c>
      <c r="J34" s="85">
        <f t="shared" si="15"/>
        <v>19.529245046199925</v>
      </c>
    </row>
    <row r="35" spans="2:10" x14ac:dyDescent="0.25">
      <c r="B35" s="91"/>
      <c r="C35" s="91"/>
      <c r="D35" s="91"/>
      <c r="E35" s="91"/>
      <c r="F35" s="91"/>
      <c r="G35" s="91"/>
      <c r="H35" s="91"/>
      <c r="I35" s="91"/>
      <c r="J35" s="91"/>
    </row>
    <row r="36" spans="2:10" x14ac:dyDescent="0.25">
      <c r="B36" s="91" t="s">
        <v>23</v>
      </c>
      <c r="C36" s="91"/>
      <c r="D36" s="91"/>
      <c r="E36" s="125">
        <f>+SUM(F34:J34)</f>
        <v>99.563752352539495</v>
      </c>
      <c r="F36" s="91"/>
      <c r="G36" s="91"/>
      <c r="H36" s="91"/>
      <c r="I36" s="91"/>
      <c r="J36" s="91"/>
    </row>
    <row r="37" spans="2:10" x14ac:dyDescent="0.25">
      <c r="B37" s="91"/>
      <c r="C37" s="91"/>
      <c r="D37" s="91"/>
      <c r="E37" s="91"/>
      <c r="F37" s="91"/>
      <c r="G37" s="91"/>
      <c r="H37" s="91"/>
      <c r="I37" s="91"/>
      <c r="J37" s="91"/>
    </row>
    <row r="38" spans="2:10" ht="15.75" thickBot="1" x14ac:dyDescent="0.3">
      <c r="B38" s="49" t="s">
        <v>76</v>
      </c>
      <c r="C38" s="98"/>
      <c r="D38" s="98"/>
      <c r="E38" s="98"/>
      <c r="F38" s="98"/>
      <c r="G38" s="98"/>
      <c r="H38" s="98"/>
      <c r="I38" s="98"/>
      <c r="J38" s="98"/>
    </row>
    <row r="39" spans="2:10" x14ac:dyDescent="0.25">
      <c r="B39" s="91"/>
      <c r="C39" s="91"/>
      <c r="D39" s="91"/>
      <c r="E39" s="91"/>
      <c r="F39" s="91"/>
      <c r="G39" s="91"/>
      <c r="H39" s="91"/>
      <c r="I39" s="91"/>
      <c r="J39" s="91"/>
    </row>
    <row r="40" spans="2:10" x14ac:dyDescent="0.25">
      <c r="B40" s="118" t="s">
        <v>70</v>
      </c>
      <c r="C40" s="116"/>
      <c r="D40" s="116"/>
      <c r="E40" s="117"/>
      <c r="F40" s="91"/>
      <c r="G40" s="118" t="s">
        <v>16</v>
      </c>
      <c r="H40" s="116"/>
      <c r="I40" s="116"/>
      <c r="J40" s="117"/>
    </row>
    <row r="41" spans="2:10" x14ac:dyDescent="0.25">
      <c r="B41" s="25"/>
      <c r="C41" s="25"/>
      <c r="D41" s="25"/>
      <c r="E41" s="25"/>
      <c r="F41" s="91"/>
      <c r="G41" s="91"/>
      <c r="H41" s="91"/>
      <c r="I41" s="25"/>
      <c r="J41" s="91"/>
    </row>
    <row r="42" spans="2:10" x14ac:dyDescent="0.25">
      <c r="B42" s="91" t="s">
        <v>18</v>
      </c>
      <c r="C42" s="91"/>
      <c r="D42" s="91"/>
      <c r="E42" s="92">
        <v>0.03</v>
      </c>
      <c r="F42" s="91"/>
      <c r="G42" s="91" t="s">
        <v>28</v>
      </c>
      <c r="H42" s="91"/>
      <c r="I42" s="91"/>
      <c r="J42" s="93">
        <f>+J10</f>
        <v>44.884365926400015</v>
      </c>
    </row>
    <row r="43" spans="2:10" x14ac:dyDescent="0.25">
      <c r="B43" s="91" t="s">
        <v>19</v>
      </c>
      <c r="C43" s="91"/>
      <c r="D43" s="91"/>
      <c r="E43" s="93">
        <f>+J33</f>
        <v>30.680574059520012</v>
      </c>
      <c r="F43" s="91"/>
      <c r="G43" s="91" t="s">
        <v>75</v>
      </c>
      <c r="H43" s="91"/>
      <c r="I43" s="91"/>
      <c r="J43" s="94">
        <v>11</v>
      </c>
    </row>
    <row r="44" spans="2:10" x14ac:dyDescent="0.25">
      <c r="B44" s="91"/>
      <c r="C44" s="91"/>
      <c r="D44" s="91"/>
      <c r="E44" s="91"/>
      <c r="F44" s="91"/>
      <c r="G44" s="91"/>
      <c r="H44" s="91"/>
      <c r="I44" s="91"/>
      <c r="J44" s="91"/>
    </row>
    <row r="45" spans="2:10" x14ac:dyDescent="0.25">
      <c r="B45" s="91" t="s">
        <v>29</v>
      </c>
      <c r="C45" s="91"/>
      <c r="D45" s="91"/>
      <c r="E45" s="93">
        <f>+(E43*(1+E42)/(E25-E42))</f>
        <v>489.55834672820475</v>
      </c>
      <c r="F45" s="91"/>
      <c r="G45" s="91" t="s">
        <v>29</v>
      </c>
      <c r="H45" s="91"/>
      <c r="I45" s="91"/>
      <c r="J45" s="93">
        <f>+J42*J43</f>
        <v>493.72802519040016</v>
      </c>
    </row>
    <row r="46" spans="2:10" hidden="1" outlineLevel="1" x14ac:dyDescent="0.25">
      <c r="B46" s="91"/>
      <c r="C46" s="91"/>
      <c r="D46" s="91"/>
      <c r="E46" s="91"/>
      <c r="F46" s="91"/>
      <c r="G46" s="91"/>
      <c r="H46" s="91"/>
      <c r="I46" s="91"/>
      <c r="J46" s="91"/>
    </row>
    <row r="47" spans="2:10" ht="18" hidden="1" outlineLevel="1" x14ac:dyDescent="0.35">
      <c r="B47" s="91"/>
      <c r="C47" s="143" t="s">
        <v>21</v>
      </c>
      <c r="D47" s="91"/>
      <c r="E47" s="91"/>
      <c r="F47" s="91"/>
      <c r="G47" s="91"/>
      <c r="H47" s="91"/>
      <c r="I47" s="91"/>
      <c r="J47" s="91"/>
    </row>
    <row r="48" spans="2:10" hidden="1" outlineLevel="1" x14ac:dyDescent="0.25">
      <c r="B48" s="91"/>
      <c r="C48" s="144" t="s">
        <v>20</v>
      </c>
      <c r="D48" s="91"/>
      <c r="E48" s="91"/>
      <c r="F48" s="91"/>
      <c r="G48" s="91"/>
      <c r="H48" s="91"/>
      <c r="I48" s="91"/>
      <c r="J48" s="91"/>
    </row>
    <row r="49" spans="2:10" collapsed="1" x14ac:dyDescent="0.25">
      <c r="B49" s="91" t="s">
        <v>25</v>
      </c>
      <c r="C49" s="91"/>
      <c r="D49" s="91"/>
      <c r="E49" s="93">
        <f>+E45/(1+$E$25)^$J$27</f>
        <v>311.62079624455345</v>
      </c>
      <c r="F49" s="91"/>
      <c r="G49" s="91" t="s">
        <v>25</v>
      </c>
      <c r="H49" s="91"/>
      <c r="I49" s="91"/>
      <c r="J49" s="93">
        <f>+J45/(1+$E$25)^$J$27</f>
        <v>314.27494059967864</v>
      </c>
    </row>
    <row r="50" spans="2:10" x14ac:dyDescent="0.25">
      <c r="B50" s="91"/>
      <c r="C50" s="91"/>
      <c r="D50" s="91"/>
      <c r="E50" s="91"/>
      <c r="F50" s="91"/>
      <c r="G50" s="91"/>
      <c r="H50" s="91"/>
      <c r="I50" s="91"/>
      <c r="J50" s="91"/>
    </row>
    <row r="51" spans="2:10" x14ac:dyDescent="0.25">
      <c r="B51" s="91" t="s">
        <v>23</v>
      </c>
      <c r="C51" s="91"/>
      <c r="D51" s="91"/>
      <c r="E51" s="95">
        <f>+E36</f>
        <v>99.563752352539495</v>
      </c>
      <c r="F51" s="91"/>
      <c r="G51" s="91" t="s">
        <v>23</v>
      </c>
      <c r="H51" s="91"/>
      <c r="I51" s="91"/>
      <c r="J51" s="95">
        <f>+$E$36</f>
        <v>99.563752352539495</v>
      </c>
    </row>
    <row r="52" spans="2:10" x14ac:dyDescent="0.25">
      <c r="B52" s="91" t="s">
        <v>24</v>
      </c>
      <c r="C52" s="91"/>
      <c r="D52" s="91"/>
      <c r="E52" s="95">
        <f>+E49</f>
        <v>311.62079624455345</v>
      </c>
      <c r="F52" s="91"/>
      <c r="G52" s="91" t="s">
        <v>24</v>
      </c>
      <c r="H52" s="91"/>
      <c r="I52" s="91"/>
      <c r="J52" s="95">
        <f>+J49</f>
        <v>314.27494059967864</v>
      </c>
    </row>
    <row r="53" spans="2:10" x14ac:dyDescent="0.25">
      <c r="B53" s="36" t="s">
        <v>26</v>
      </c>
      <c r="C53" s="96"/>
      <c r="D53" s="96"/>
      <c r="E53" s="97">
        <f>+E51+E52</f>
        <v>411.18454859709294</v>
      </c>
      <c r="F53" s="91"/>
      <c r="G53" s="36" t="s">
        <v>26</v>
      </c>
      <c r="H53" s="96"/>
      <c r="I53" s="96"/>
      <c r="J53" s="97">
        <f>+J51+J52</f>
        <v>413.83869295221814</v>
      </c>
    </row>
    <row r="54" spans="2:10" x14ac:dyDescent="0.25">
      <c r="B54" s="91"/>
      <c r="C54" s="91"/>
      <c r="D54" s="91"/>
      <c r="E54" s="91"/>
      <c r="F54" s="91"/>
      <c r="G54" s="91"/>
      <c r="H54" s="91"/>
      <c r="I54" s="91"/>
      <c r="J54" s="91"/>
    </row>
    <row r="55" spans="2:10" ht="15.75" thickBot="1" x14ac:dyDescent="0.3">
      <c r="B55" s="49" t="s">
        <v>37</v>
      </c>
      <c r="C55" s="98"/>
      <c r="D55" s="98"/>
      <c r="E55" s="98"/>
      <c r="F55" s="98"/>
      <c r="G55" s="98"/>
      <c r="H55" s="98"/>
      <c r="I55" s="98"/>
      <c r="J55" s="98"/>
    </row>
    <row r="56" spans="2:10" x14ac:dyDescent="0.25">
      <c r="B56" s="25"/>
      <c r="C56" s="25"/>
      <c r="D56" s="25"/>
      <c r="E56" s="25"/>
      <c r="F56" s="25"/>
      <c r="G56" s="25"/>
      <c r="H56" s="25"/>
      <c r="I56" s="25"/>
      <c r="J56" s="25"/>
    </row>
    <row r="57" spans="2:10" x14ac:dyDescent="0.25">
      <c r="B57" s="145" t="s">
        <v>50</v>
      </c>
      <c r="C57" s="91"/>
      <c r="D57" s="91"/>
      <c r="E57" s="91"/>
      <c r="F57" s="25"/>
      <c r="G57" s="25"/>
      <c r="H57" s="25"/>
      <c r="I57" s="25"/>
      <c r="J57" s="25"/>
    </row>
    <row r="58" spans="2:10" x14ac:dyDescent="0.25">
      <c r="B58" s="145"/>
      <c r="C58" s="91"/>
      <c r="D58" s="91"/>
      <c r="E58" s="91"/>
      <c r="F58" s="25"/>
      <c r="G58" s="25"/>
      <c r="H58" s="25"/>
      <c r="I58" s="25"/>
      <c r="J58" s="25"/>
    </row>
    <row r="59" spans="2:10" x14ac:dyDescent="0.25">
      <c r="B59" s="48" t="s">
        <v>34</v>
      </c>
      <c r="C59" s="99"/>
      <c r="D59" s="99"/>
      <c r="E59" s="100">
        <v>30</v>
      </c>
      <c r="F59" s="25"/>
      <c r="G59" s="25"/>
      <c r="H59" s="25"/>
      <c r="I59" s="25"/>
      <c r="J59" s="25"/>
    </row>
    <row r="60" spans="2:10" x14ac:dyDescent="0.25">
      <c r="B60" s="25" t="s">
        <v>33</v>
      </c>
      <c r="C60" s="25"/>
      <c r="D60" s="25"/>
      <c r="E60" s="74">
        <v>10</v>
      </c>
      <c r="F60" s="25"/>
      <c r="G60" s="25"/>
      <c r="H60" s="25"/>
      <c r="I60" s="25"/>
      <c r="J60" s="25"/>
    </row>
    <row r="61" spans="2:10" x14ac:dyDescent="0.25">
      <c r="B61" s="101" t="s">
        <v>35</v>
      </c>
      <c r="C61" s="101"/>
      <c r="D61" s="101"/>
      <c r="E61" s="102">
        <f>+E59*E60</f>
        <v>300</v>
      </c>
      <c r="F61" s="25"/>
      <c r="G61" s="25"/>
      <c r="H61" s="25"/>
      <c r="I61" s="25"/>
      <c r="J61" s="25"/>
    </row>
    <row r="62" spans="2:10" x14ac:dyDescent="0.25">
      <c r="B62" s="145"/>
      <c r="C62" s="91"/>
      <c r="D62" s="91"/>
      <c r="E62" s="91"/>
      <c r="F62" s="25"/>
      <c r="G62" s="25"/>
      <c r="H62" s="25"/>
      <c r="I62" s="25"/>
      <c r="J62" s="25"/>
    </row>
    <row r="63" spans="2:10" x14ac:dyDescent="0.25">
      <c r="B63" s="91"/>
      <c r="C63" s="91"/>
      <c r="D63" s="91"/>
      <c r="E63" s="103" t="s">
        <v>49</v>
      </c>
      <c r="F63" s="25"/>
      <c r="G63" s="25"/>
      <c r="H63" s="25"/>
      <c r="I63" s="25"/>
      <c r="J63" s="25"/>
    </row>
    <row r="64" spans="2:10" x14ac:dyDescent="0.25">
      <c r="B64" s="25" t="s">
        <v>47</v>
      </c>
      <c r="C64" s="25"/>
      <c r="D64" s="73">
        <f>+C75</f>
        <v>100</v>
      </c>
      <c r="E64" s="104">
        <f>+D64/$D$66</f>
        <v>0.25</v>
      </c>
      <c r="F64" s="25"/>
      <c r="G64" s="25"/>
      <c r="H64" s="25"/>
      <c r="I64" s="25"/>
      <c r="J64" s="25"/>
    </row>
    <row r="65" spans="2:10" x14ac:dyDescent="0.25">
      <c r="B65" s="91" t="s">
        <v>31</v>
      </c>
      <c r="C65" s="91"/>
      <c r="D65" s="105">
        <f>+E61</f>
        <v>300</v>
      </c>
      <c r="E65" s="104">
        <f>+D65/$D$66</f>
        <v>0.75</v>
      </c>
      <c r="F65" s="25"/>
      <c r="G65" s="25"/>
      <c r="H65" s="25"/>
      <c r="I65" s="25"/>
      <c r="J65" s="25"/>
    </row>
    <row r="66" spans="2:10" x14ac:dyDescent="0.25">
      <c r="B66" s="101" t="s">
        <v>48</v>
      </c>
      <c r="C66" s="101"/>
      <c r="D66" s="102">
        <f>SUM(D64:D65)</f>
        <v>400</v>
      </c>
      <c r="E66" s="106">
        <f>+D66/D$66</f>
        <v>1</v>
      </c>
      <c r="F66" s="25"/>
      <c r="G66" s="25"/>
      <c r="H66" s="25"/>
      <c r="I66" s="25"/>
      <c r="J66" s="25"/>
    </row>
    <row r="67" spans="2:10" x14ac:dyDescent="0.25">
      <c r="B67" s="25"/>
      <c r="C67" s="25"/>
      <c r="D67" s="25"/>
      <c r="E67" s="25"/>
      <c r="F67" s="25"/>
      <c r="G67" s="25"/>
      <c r="H67" s="25"/>
      <c r="I67" s="25"/>
      <c r="J67" s="25"/>
    </row>
    <row r="68" spans="2:10" x14ac:dyDescent="0.25">
      <c r="B68" s="145" t="s">
        <v>67</v>
      </c>
      <c r="C68" s="91"/>
      <c r="D68" s="91"/>
      <c r="E68" s="91"/>
      <c r="F68" s="91"/>
      <c r="G68" s="91"/>
      <c r="H68" s="91"/>
      <c r="I68" s="91"/>
      <c r="J68" s="91"/>
    </row>
    <row r="69" spans="2:10" x14ac:dyDescent="0.25">
      <c r="B69" s="145"/>
      <c r="C69" s="91"/>
      <c r="D69" s="91"/>
      <c r="E69" s="91"/>
      <c r="F69" s="91"/>
      <c r="G69" s="91"/>
      <c r="H69" s="91"/>
      <c r="I69" s="91"/>
      <c r="J69" s="91"/>
    </row>
    <row r="70" spans="2:10" x14ac:dyDescent="0.25">
      <c r="B70" s="91"/>
      <c r="C70" s="107" t="s">
        <v>60</v>
      </c>
      <c r="D70" s="107" t="s">
        <v>56</v>
      </c>
      <c r="E70" s="107" t="s">
        <v>57</v>
      </c>
      <c r="F70" s="91"/>
      <c r="G70" s="91"/>
      <c r="H70" s="91"/>
      <c r="I70" s="91"/>
      <c r="J70" s="91"/>
    </row>
    <row r="71" spans="2:10" x14ac:dyDescent="0.25">
      <c r="B71" s="91" t="s">
        <v>52</v>
      </c>
      <c r="C71" s="146">
        <v>10</v>
      </c>
      <c r="D71" s="108">
        <v>6.0000000000000005E-2</v>
      </c>
      <c r="E71" s="108">
        <v>0.05</v>
      </c>
      <c r="F71" s="91"/>
      <c r="G71" s="91"/>
      <c r="H71" s="91"/>
      <c r="I71" s="91"/>
      <c r="J71" s="91"/>
    </row>
    <row r="72" spans="2:10" x14ac:dyDescent="0.25">
      <c r="B72" s="91" t="s">
        <v>53</v>
      </c>
      <c r="C72" s="147">
        <v>20</v>
      </c>
      <c r="D72" s="92">
        <v>6.9999999999999993E-2</v>
      </c>
      <c r="E72" s="92">
        <v>6.0000000000000005E-2</v>
      </c>
      <c r="F72" s="91"/>
      <c r="G72" s="91"/>
      <c r="H72" s="91"/>
      <c r="I72" s="91"/>
      <c r="J72" s="91"/>
    </row>
    <row r="73" spans="2:10" x14ac:dyDescent="0.25">
      <c r="B73" s="91" t="s">
        <v>54</v>
      </c>
      <c r="C73" s="147">
        <v>40</v>
      </c>
      <c r="D73" s="92">
        <v>0.09</v>
      </c>
      <c r="E73" s="92">
        <v>0.08</v>
      </c>
      <c r="F73" s="91"/>
      <c r="G73" s="91"/>
      <c r="H73" s="91"/>
      <c r="I73" s="91"/>
      <c r="J73" s="91"/>
    </row>
    <row r="74" spans="2:10" x14ac:dyDescent="0.25">
      <c r="B74" s="25" t="s">
        <v>55</v>
      </c>
      <c r="C74" s="148">
        <v>30</v>
      </c>
      <c r="D74" s="92">
        <v>0.11</v>
      </c>
      <c r="E74" s="92">
        <v>9.9999999999999992E-2</v>
      </c>
      <c r="F74" s="91"/>
      <c r="G74" s="91"/>
      <c r="H74" s="91"/>
      <c r="I74" s="91"/>
      <c r="J74" s="91"/>
    </row>
    <row r="75" spans="2:10" x14ac:dyDescent="0.25">
      <c r="B75" s="36" t="s">
        <v>72</v>
      </c>
      <c r="C75" s="149">
        <f>SUM(C71:C74)</f>
        <v>100</v>
      </c>
      <c r="D75" s="92"/>
      <c r="E75" s="92"/>
      <c r="F75" s="91"/>
      <c r="G75" s="91"/>
      <c r="H75" s="91"/>
      <c r="I75" s="91"/>
      <c r="J75" s="91"/>
    </row>
    <row r="76" spans="2:10" x14ac:dyDescent="0.25">
      <c r="B76" s="91"/>
      <c r="C76" s="91"/>
      <c r="D76" s="91"/>
      <c r="E76" s="91"/>
      <c r="F76" s="91"/>
      <c r="G76" s="91"/>
      <c r="H76" s="91"/>
      <c r="I76" s="91"/>
      <c r="J76" s="91"/>
    </row>
    <row r="77" spans="2:10" x14ac:dyDescent="0.25">
      <c r="B77" s="36" t="s">
        <v>58</v>
      </c>
      <c r="C77" s="62"/>
      <c r="D77" s="109">
        <f>+SUMPRODUCT(D71:D74,$C$71:$C$74)/SUM($C$71:$C$74)</f>
        <v>8.8999999999999982E-2</v>
      </c>
      <c r="E77" s="110">
        <f>+SUMPRODUCT(E71:E74,$C$71:$C$74)/SUM($C$71:$C$74)</f>
        <v>7.9000000000000001E-2</v>
      </c>
      <c r="F77" s="91"/>
      <c r="G77" s="91"/>
      <c r="H77" s="91"/>
      <c r="I77" s="91"/>
      <c r="J77" s="91"/>
    </row>
    <row r="78" spans="2:10" x14ac:dyDescent="0.25">
      <c r="B78" s="25" t="s">
        <v>1</v>
      </c>
      <c r="C78" s="91"/>
      <c r="D78" s="111">
        <f>+$E$24</f>
        <v>0.2</v>
      </c>
      <c r="E78" s="111">
        <f>+$E$24</f>
        <v>0.2</v>
      </c>
      <c r="F78" s="91"/>
      <c r="G78" s="91"/>
      <c r="H78" s="91"/>
      <c r="I78" s="91"/>
      <c r="J78" s="91"/>
    </row>
    <row r="79" spans="2:10" x14ac:dyDescent="0.25">
      <c r="B79" s="36" t="s">
        <v>59</v>
      </c>
      <c r="C79" s="62"/>
      <c r="D79" s="109">
        <f>+D77*(1-D78)</f>
        <v>7.1199999999999986E-2</v>
      </c>
      <c r="E79" s="112">
        <f>+E77*(1-E78)</f>
        <v>6.3200000000000006E-2</v>
      </c>
      <c r="F79" s="91"/>
      <c r="G79" s="91"/>
      <c r="H79" s="91"/>
      <c r="I79" s="91"/>
      <c r="J79" s="91"/>
    </row>
    <row r="80" spans="2:10" x14ac:dyDescent="0.25">
      <c r="B80" s="91"/>
      <c r="C80" s="91"/>
      <c r="D80" s="91"/>
      <c r="E80" s="91"/>
      <c r="F80" s="91"/>
      <c r="G80" s="91"/>
      <c r="H80" s="91"/>
      <c r="I80" s="91"/>
      <c r="J80" s="91"/>
    </row>
    <row r="81" spans="2:23" x14ac:dyDescent="0.25">
      <c r="B81" s="145" t="s">
        <v>68</v>
      </c>
      <c r="C81" s="91"/>
      <c r="D81" s="91"/>
      <c r="E81" s="91"/>
      <c r="F81" s="91"/>
      <c r="G81" s="91"/>
      <c r="H81" s="91"/>
      <c r="I81" s="91"/>
      <c r="J81" s="91"/>
    </row>
    <row r="82" spans="2:23" ht="15.75" thickBot="1" x14ac:dyDescent="0.3">
      <c r="B82" s="91"/>
      <c r="C82" s="91"/>
      <c r="D82" s="91"/>
      <c r="E82" s="91"/>
      <c r="F82" s="91"/>
      <c r="G82" s="91"/>
      <c r="H82" s="91"/>
      <c r="I82" s="91"/>
      <c r="J82" s="91"/>
      <c r="M82" s="49" t="s">
        <v>65</v>
      </c>
      <c r="N82" s="50"/>
      <c r="O82" s="50"/>
      <c r="P82" s="50"/>
      <c r="Q82" s="50"/>
      <c r="R82" s="50"/>
      <c r="S82" s="50"/>
      <c r="T82" s="50"/>
      <c r="U82" s="50"/>
    </row>
    <row r="83" spans="2:23" x14ac:dyDescent="0.25">
      <c r="B83" s="99" t="s">
        <v>46</v>
      </c>
      <c r="C83" s="91"/>
      <c r="D83" s="91"/>
      <c r="E83" s="92">
        <v>0.03</v>
      </c>
      <c r="F83" s="91"/>
      <c r="G83" s="91"/>
      <c r="H83" s="91"/>
      <c r="I83" s="91"/>
      <c r="J83" s="91"/>
      <c r="T83" s="157" t="s">
        <v>51</v>
      </c>
    </row>
    <row r="84" spans="2:23" ht="15" customHeight="1" x14ac:dyDescent="0.25">
      <c r="B84" s="91" t="s">
        <v>45</v>
      </c>
      <c r="C84" s="91"/>
      <c r="D84" s="91"/>
      <c r="E84" s="113">
        <v>1.25</v>
      </c>
      <c r="F84" s="91"/>
      <c r="G84" s="91"/>
      <c r="H84" s="91"/>
      <c r="I84" s="91"/>
      <c r="J84" s="91"/>
      <c r="M84" s="162" t="s">
        <v>44</v>
      </c>
      <c r="N84" s="157" t="s">
        <v>38</v>
      </c>
      <c r="O84" s="163" t="s">
        <v>46</v>
      </c>
      <c r="P84" s="157"/>
      <c r="Q84" s="54" t="s">
        <v>40</v>
      </c>
      <c r="R84" s="163" t="s">
        <v>45</v>
      </c>
      <c r="S84" s="157" t="s">
        <v>42</v>
      </c>
      <c r="T84" s="157"/>
    </row>
    <row r="85" spans="2:23" x14ac:dyDescent="0.25">
      <c r="B85" s="91" t="s">
        <v>51</v>
      </c>
      <c r="C85" s="91"/>
      <c r="D85" s="91"/>
      <c r="E85" s="92">
        <v>0.06</v>
      </c>
      <c r="F85" s="91"/>
      <c r="G85" s="91"/>
      <c r="H85" s="91"/>
      <c r="I85" s="91"/>
      <c r="J85" s="91"/>
      <c r="M85" s="162"/>
      <c r="N85" s="157"/>
      <c r="O85" s="163"/>
      <c r="P85" s="157"/>
      <c r="Q85" s="54"/>
      <c r="R85" s="163"/>
      <c r="S85" s="157"/>
      <c r="T85" s="157"/>
    </row>
    <row r="86" spans="2:23" x14ac:dyDescent="0.25">
      <c r="B86" s="91"/>
      <c r="C86" s="91"/>
      <c r="D86" s="91"/>
      <c r="E86" s="91"/>
      <c r="F86" s="91"/>
      <c r="G86" s="91"/>
      <c r="H86" s="91"/>
      <c r="I86" s="91"/>
      <c r="J86" s="91"/>
    </row>
    <row r="87" spans="2:23" x14ac:dyDescent="0.25">
      <c r="B87" s="36" t="s">
        <v>43</v>
      </c>
      <c r="C87" s="62"/>
      <c r="D87" s="62"/>
      <c r="E87" s="110">
        <f>+E83+E84*E85</f>
        <v>0.105</v>
      </c>
      <c r="F87" s="91"/>
      <c r="G87" s="91"/>
      <c r="H87" s="91"/>
      <c r="I87" s="91"/>
      <c r="J87" s="91"/>
      <c r="M87" s="20">
        <f>+E87</f>
        <v>0.105</v>
      </c>
      <c r="N87" s="1" t="s">
        <v>38</v>
      </c>
      <c r="O87" s="160">
        <f>+E83</f>
        <v>0.03</v>
      </c>
      <c r="P87" s="161"/>
      <c r="Q87" s="1" t="s">
        <v>40</v>
      </c>
      <c r="R87" s="71">
        <f>+E84</f>
        <v>1.25</v>
      </c>
      <c r="S87" s="1" t="s">
        <v>42</v>
      </c>
      <c r="T87" s="20">
        <f>+E85</f>
        <v>0.06</v>
      </c>
    </row>
    <row r="88" spans="2:23" x14ac:dyDescent="0.25">
      <c r="B88" s="91"/>
      <c r="C88" s="91"/>
      <c r="D88" s="91"/>
      <c r="E88" s="91"/>
      <c r="F88" s="91"/>
      <c r="G88" s="91"/>
      <c r="H88" s="91"/>
      <c r="I88" s="91"/>
      <c r="J88" s="91"/>
    </row>
    <row r="89" spans="2:23" x14ac:dyDescent="0.25">
      <c r="B89" s="145" t="s">
        <v>69</v>
      </c>
      <c r="C89" s="91"/>
      <c r="D89" s="91"/>
      <c r="E89" s="91"/>
      <c r="F89" s="91"/>
      <c r="G89" s="91"/>
      <c r="H89" s="91"/>
      <c r="I89" s="91"/>
      <c r="J89" s="91"/>
    </row>
    <row r="90" spans="2:23" ht="15.75" thickBot="1" x14ac:dyDescent="0.3">
      <c r="B90" s="91"/>
      <c r="C90" s="91"/>
      <c r="D90" s="91"/>
      <c r="E90" s="91"/>
      <c r="F90" s="91"/>
      <c r="G90" s="91"/>
      <c r="H90" s="91"/>
      <c r="I90" s="91"/>
      <c r="J90" s="91"/>
      <c r="M90" s="49" t="s">
        <v>66</v>
      </c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2:23" ht="15" customHeight="1" x14ac:dyDescent="0.25">
      <c r="B91" s="91" t="s">
        <v>61</v>
      </c>
      <c r="C91" s="91"/>
      <c r="D91" s="91"/>
      <c r="E91" s="114">
        <f>+E64</f>
        <v>0.25</v>
      </c>
      <c r="F91" s="91"/>
      <c r="G91" s="91"/>
      <c r="H91" s="91"/>
      <c r="I91" s="91"/>
      <c r="J91" s="91"/>
      <c r="R91" s="157" t="s">
        <v>59</v>
      </c>
    </row>
    <row r="92" spans="2:23" x14ac:dyDescent="0.25">
      <c r="B92" s="91" t="s">
        <v>62</v>
      </c>
      <c r="C92" s="91"/>
      <c r="D92" s="91"/>
      <c r="E92" s="114">
        <f>+E65</f>
        <v>0.75</v>
      </c>
      <c r="F92" s="91"/>
      <c r="G92" s="91"/>
      <c r="H92" s="91"/>
      <c r="I92" s="91"/>
      <c r="J92" s="91"/>
      <c r="M92" s="162" t="s">
        <v>17</v>
      </c>
      <c r="N92" s="157" t="s">
        <v>38</v>
      </c>
      <c r="O92" s="51" t="s">
        <v>39</v>
      </c>
      <c r="P92" s="51"/>
      <c r="Q92" s="157" t="s">
        <v>42</v>
      </c>
      <c r="R92" s="157"/>
      <c r="S92" s="157" t="s">
        <v>40</v>
      </c>
      <c r="T92" s="51" t="s">
        <v>77</v>
      </c>
      <c r="U92" s="51"/>
      <c r="V92" s="157" t="s">
        <v>42</v>
      </c>
      <c r="W92" s="157" t="s">
        <v>43</v>
      </c>
    </row>
    <row r="93" spans="2:23" x14ac:dyDescent="0.25">
      <c r="B93" s="91"/>
      <c r="C93" s="91"/>
      <c r="D93" s="91"/>
      <c r="E93" s="91"/>
      <c r="F93" s="91"/>
      <c r="G93" s="91"/>
      <c r="H93" s="91"/>
      <c r="I93" s="91"/>
      <c r="J93" s="91"/>
      <c r="M93" s="162"/>
      <c r="N93" s="157"/>
      <c r="O93" s="52" t="s">
        <v>41</v>
      </c>
      <c r="P93" s="53"/>
      <c r="Q93" s="157"/>
      <c r="R93" s="157"/>
      <c r="S93" s="157"/>
      <c r="T93" s="52" t="s">
        <v>41</v>
      </c>
      <c r="U93" s="53"/>
      <c r="V93" s="157"/>
      <c r="W93" s="157"/>
    </row>
    <row r="94" spans="2:23" x14ac:dyDescent="0.25">
      <c r="B94" s="91" t="s">
        <v>59</v>
      </c>
      <c r="C94" s="91"/>
      <c r="D94" s="91"/>
      <c r="E94" s="111">
        <f>+E79</f>
        <v>6.3200000000000006E-2</v>
      </c>
      <c r="F94" s="91"/>
      <c r="G94" s="91"/>
      <c r="H94" s="91"/>
      <c r="I94" s="91"/>
      <c r="J94" s="91"/>
    </row>
    <row r="95" spans="2:23" x14ac:dyDescent="0.25">
      <c r="B95" s="91" t="s">
        <v>43</v>
      </c>
      <c r="C95" s="91"/>
      <c r="D95" s="91"/>
      <c r="E95" s="111">
        <f>+E87</f>
        <v>0.105</v>
      </c>
      <c r="F95" s="91"/>
      <c r="G95" s="91"/>
      <c r="H95" s="91"/>
      <c r="I95" s="91"/>
      <c r="J95" s="91"/>
      <c r="M95" s="20">
        <f>+E97</f>
        <v>9.4549999999999995E-2</v>
      </c>
      <c r="N95" s="1" t="s">
        <v>38</v>
      </c>
      <c r="O95" s="158">
        <f>+E91</f>
        <v>0.25</v>
      </c>
      <c r="P95" s="159"/>
      <c r="Q95" s="1" t="s">
        <v>42</v>
      </c>
      <c r="R95" s="20">
        <f>+E94</f>
        <v>6.3200000000000006E-2</v>
      </c>
      <c r="S95" s="1" t="s">
        <v>40</v>
      </c>
      <c r="T95" s="158">
        <f>+E92</f>
        <v>0.75</v>
      </c>
      <c r="U95" s="159"/>
      <c r="V95" s="1" t="s">
        <v>42</v>
      </c>
      <c r="W95" s="20">
        <f>+E95</f>
        <v>0.105</v>
      </c>
    </row>
    <row r="96" spans="2:23" x14ac:dyDescent="0.25">
      <c r="B96" s="91"/>
      <c r="C96" s="91"/>
      <c r="D96" s="91"/>
      <c r="E96" s="91"/>
      <c r="F96" s="91"/>
      <c r="G96" s="91"/>
      <c r="H96" s="91"/>
      <c r="I96" s="91"/>
      <c r="J96" s="91"/>
    </row>
    <row r="97" spans="2:10" x14ac:dyDescent="0.25">
      <c r="B97" s="36" t="s">
        <v>17</v>
      </c>
      <c r="C97" s="62"/>
      <c r="D97" s="62"/>
      <c r="E97" s="110">
        <f>+E91*E94+E92*E95</f>
        <v>9.4549999999999995E-2</v>
      </c>
      <c r="F97" s="91"/>
      <c r="G97" s="91"/>
      <c r="H97" s="91"/>
      <c r="I97" s="91"/>
      <c r="J97" s="91"/>
    </row>
    <row r="100" spans="2:10" ht="15.75" thickBot="1" x14ac:dyDescent="0.3">
      <c r="B100" s="49" t="s">
        <v>74</v>
      </c>
      <c r="C100" s="50"/>
      <c r="D100" s="50"/>
      <c r="E100" s="50"/>
      <c r="F100" s="50"/>
      <c r="G100" s="50"/>
      <c r="H100" s="50"/>
      <c r="I100" s="50"/>
      <c r="J100" s="50"/>
    </row>
    <row r="102" spans="2:10" x14ac:dyDescent="0.25">
      <c r="B102" t="s">
        <v>71</v>
      </c>
      <c r="E102" s="78"/>
    </row>
    <row r="103" spans="2:10" x14ac:dyDescent="0.25">
      <c r="B103" t="s">
        <v>73</v>
      </c>
      <c r="E103" s="81">
        <v>50</v>
      </c>
    </row>
    <row r="105" spans="2:10" x14ac:dyDescent="0.25">
      <c r="B105" s="75" t="s">
        <v>70</v>
      </c>
      <c r="C105" s="76"/>
      <c r="D105" s="76"/>
      <c r="E105" s="77"/>
      <c r="G105" s="75" t="s">
        <v>16</v>
      </c>
      <c r="H105" s="76"/>
      <c r="I105" s="76"/>
      <c r="J105" s="77"/>
    </row>
    <row r="107" spans="2:10" x14ac:dyDescent="0.25">
      <c r="B107" s="29" t="s">
        <v>26</v>
      </c>
      <c r="C107" s="19"/>
      <c r="D107" s="19"/>
      <c r="E107" s="45"/>
      <c r="G107" s="29" t="s">
        <v>26</v>
      </c>
      <c r="H107" s="19"/>
      <c r="I107" s="19"/>
      <c r="J107" s="45"/>
    </row>
    <row r="108" spans="2:10" x14ac:dyDescent="0.25">
      <c r="B108" t="s">
        <v>36</v>
      </c>
      <c r="E108" s="82"/>
      <c r="G108" t="s">
        <v>36</v>
      </c>
      <c r="J108" s="82"/>
    </row>
    <row r="109" spans="2:10" x14ac:dyDescent="0.25">
      <c r="B109" s="2" t="s">
        <v>30</v>
      </c>
      <c r="C109" s="2"/>
      <c r="D109" s="2"/>
      <c r="E109" s="83"/>
      <c r="G109" s="2" t="s">
        <v>30</v>
      </c>
      <c r="H109" s="2"/>
      <c r="I109" s="2"/>
      <c r="J109" s="83"/>
    </row>
    <row r="110" spans="2:10" x14ac:dyDescent="0.25">
      <c r="B110" s="29" t="s">
        <v>31</v>
      </c>
      <c r="C110" s="35"/>
      <c r="D110" s="35"/>
      <c r="E110" s="45"/>
      <c r="F110" s="18"/>
      <c r="G110" s="29" t="s">
        <v>31</v>
      </c>
      <c r="H110" s="35"/>
      <c r="I110" s="35"/>
      <c r="J110" s="45"/>
    </row>
    <row r="111" spans="2:10" x14ac:dyDescent="0.25">
      <c r="B111" s="25" t="s">
        <v>33</v>
      </c>
      <c r="E111" s="82"/>
      <c r="G111" s="25" t="s">
        <v>33</v>
      </c>
      <c r="J111" s="82"/>
    </row>
    <row r="112" spans="2:10" x14ac:dyDescent="0.25">
      <c r="B112" s="36" t="s">
        <v>32</v>
      </c>
      <c r="C112" s="35"/>
      <c r="D112" s="35"/>
      <c r="E112" s="46"/>
      <c r="G112" s="36" t="s">
        <v>32</v>
      </c>
      <c r="H112" s="35"/>
      <c r="I112" s="35"/>
      <c r="J112" s="46"/>
    </row>
  </sheetData>
  <mergeCells count="16">
    <mergeCell ref="M92:M93"/>
    <mergeCell ref="N92:N93"/>
    <mergeCell ref="Q92:Q93"/>
    <mergeCell ref="S92:S93"/>
    <mergeCell ref="T83:T85"/>
    <mergeCell ref="M84:M85"/>
    <mergeCell ref="N84:N85"/>
    <mergeCell ref="O84:P85"/>
    <mergeCell ref="R84:R85"/>
    <mergeCell ref="S84:S85"/>
    <mergeCell ref="V92:V93"/>
    <mergeCell ref="W92:W93"/>
    <mergeCell ref="O95:P95"/>
    <mergeCell ref="T95:U95"/>
    <mergeCell ref="O87:P87"/>
    <mergeCell ref="R91:R9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06D8C-16CB-4630-9D50-A0FE39E9077E}">
  <dimension ref="B1:W112"/>
  <sheetViews>
    <sheetView showGridLines="0" workbookViewId="0"/>
  </sheetViews>
  <sheetFormatPr defaultRowHeight="15" outlineLevelRow="1" x14ac:dyDescent="0.25"/>
  <cols>
    <col min="1" max="1" width="3.7109375" style="91" customWidth="1"/>
    <col min="2" max="2" width="11.85546875" style="91" bestFit="1" customWidth="1"/>
    <col min="3" max="10" width="11.140625" style="91" customWidth="1"/>
    <col min="11" max="16384" width="9.140625" style="91"/>
  </cols>
  <sheetData>
    <row r="1" spans="2:10" ht="15.75" thickBot="1" x14ac:dyDescent="0.3">
      <c r="B1" s="49" t="s">
        <v>63</v>
      </c>
      <c r="C1" s="98"/>
      <c r="D1" s="98"/>
      <c r="E1" s="98"/>
      <c r="F1" s="98"/>
      <c r="G1" s="98"/>
      <c r="H1" s="98"/>
      <c r="I1" s="98"/>
      <c r="J1" s="98"/>
    </row>
    <row r="2" spans="2:10" x14ac:dyDescent="0.25">
      <c r="E2" s="126"/>
    </row>
    <row r="3" spans="2:10" x14ac:dyDescent="0.25">
      <c r="E3" s="127" t="s">
        <v>12</v>
      </c>
      <c r="F3" s="128">
        <v>1</v>
      </c>
      <c r="G3" s="128">
        <f>+F3+1</f>
        <v>2</v>
      </c>
      <c r="H3" s="128">
        <f t="shared" ref="H3:J3" si="0">+G3+1</f>
        <v>3</v>
      </c>
      <c r="I3" s="128">
        <f t="shared" si="0"/>
        <v>4</v>
      </c>
      <c r="J3" s="128">
        <f t="shared" si="0"/>
        <v>5</v>
      </c>
    </row>
    <row r="4" spans="2:10" x14ac:dyDescent="0.25">
      <c r="B4" s="91" t="s">
        <v>2</v>
      </c>
      <c r="E4" s="129">
        <v>85</v>
      </c>
      <c r="F4" s="95">
        <f>+E4*(1+F5)</f>
        <v>95.2</v>
      </c>
      <c r="G4" s="95">
        <f>+F4*(1+G5)</f>
        <v>104.72000000000001</v>
      </c>
      <c r="H4" s="95">
        <f t="shared" ref="H4:J4" si="1">+G4*(1+H5)</f>
        <v>113.09760000000003</v>
      </c>
      <c r="I4" s="95">
        <f t="shared" si="1"/>
        <v>119.88345600000004</v>
      </c>
      <c r="J4" s="95">
        <f t="shared" si="1"/>
        <v>124.67879424000004</v>
      </c>
    </row>
    <row r="5" spans="2:10" s="141" customFormat="1" x14ac:dyDescent="0.25">
      <c r="B5" s="141" t="s">
        <v>3</v>
      </c>
      <c r="E5" s="130"/>
      <c r="F5" s="123">
        <v>0.12</v>
      </c>
      <c r="G5" s="124">
        <f>+F5-0.02</f>
        <v>9.9999999999999992E-2</v>
      </c>
      <c r="H5" s="124">
        <f t="shared" ref="H5:J5" si="2">+G5-0.02</f>
        <v>7.9999999999999988E-2</v>
      </c>
      <c r="I5" s="124">
        <f t="shared" si="2"/>
        <v>5.9999999999999984E-2</v>
      </c>
      <c r="J5" s="124">
        <f t="shared" si="2"/>
        <v>3.999999999999998E-2</v>
      </c>
    </row>
    <row r="6" spans="2:10" x14ac:dyDescent="0.25">
      <c r="E6" s="131"/>
    </row>
    <row r="7" spans="2:10" x14ac:dyDescent="0.25">
      <c r="B7" s="91" t="s">
        <v>0</v>
      </c>
      <c r="E7" s="132">
        <v>25.25</v>
      </c>
      <c r="F7" s="95">
        <f>+F8*F4</f>
        <v>28.56</v>
      </c>
      <c r="G7" s="95">
        <f t="shared" ref="G7:J7" si="3">+G8*G4</f>
        <v>31.677800000000001</v>
      </c>
      <c r="H7" s="95">
        <f t="shared" si="3"/>
        <v>34.494768000000008</v>
      </c>
      <c r="I7" s="95">
        <f t="shared" si="3"/>
        <v>36.86416272000001</v>
      </c>
      <c r="J7" s="95">
        <f t="shared" si="3"/>
        <v>38.650426214400014</v>
      </c>
    </row>
    <row r="8" spans="2:10" s="141" customFormat="1" x14ac:dyDescent="0.25">
      <c r="B8" s="141" t="s">
        <v>4</v>
      </c>
      <c r="E8" s="133">
        <f>+E7/E$4</f>
        <v>0.29705882352941176</v>
      </c>
      <c r="F8" s="123">
        <v>0.3</v>
      </c>
      <c r="G8" s="124">
        <f>+F8+0.0025</f>
        <v>0.30249999999999999</v>
      </c>
      <c r="H8" s="124">
        <f t="shared" ref="H8:J8" si="4">+G8+0.0025</f>
        <v>0.30499999999999999</v>
      </c>
      <c r="I8" s="124">
        <f t="shared" si="4"/>
        <v>0.3075</v>
      </c>
      <c r="J8" s="124">
        <f t="shared" si="4"/>
        <v>0.31</v>
      </c>
    </row>
    <row r="9" spans="2:10" x14ac:dyDescent="0.25">
      <c r="E9" s="131"/>
    </row>
    <row r="10" spans="2:10" x14ac:dyDescent="0.25">
      <c r="B10" s="91" t="s">
        <v>27</v>
      </c>
      <c r="E10" s="132">
        <f>+E7+E16</f>
        <v>28.65</v>
      </c>
      <c r="F10" s="95">
        <f>+F7+F16</f>
        <v>32.368000000000002</v>
      </c>
      <c r="G10" s="95">
        <f t="shared" ref="G10:J10" si="5">+G7+G16</f>
        <v>36.128399999999999</v>
      </c>
      <c r="H10" s="95">
        <f t="shared" si="5"/>
        <v>39.584160000000011</v>
      </c>
      <c r="I10" s="95">
        <f t="shared" si="5"/>
        <v>42.558626880000013</v>
      </c>
      <c r="J10" s="95">
        <f t="shared" si="5"/>
        <v>44.884365926400015</v>
      </c>
    </row>
    <row r="11" spans="2:10" x14ac:dyDescent="0.25">
      <c r="B11" s="141" t="s">
        <v>4</v>
      </c>
      <c r="E11" s="133">
        <f>+E10/E$4</f>
        <v>0.33705882352941174</v>
      </c>
      <c r="F11" s="124">
        <f t="shared" ref="F11:J11" si="6">+F10/F$4</f>
        <v>0.34</v>
      </c>
      <c r="G11" s="124">
        <f t="shared" si="6"/>
        <v>0.34499999999999997</v>
      </c>
      <c r="H11" s="124">
        <f t="shared" si="6"/>
        <v>0.35000000000000003</v>
      </c>
      <c r="I11" s="124">
        <f t="shared" si="6"/>
        <v>0.35499999999999998</v>
      </c>
      <c r="J11" s="124">
        <f t="shared" si="6"/>
        <v>0.36</v>
      </c>
    </row>
    <row r="12" spans="2:10" x14ac:dyDescent="0.25">
      <c r="E12" s="131"/>
    </row>
    <row r="13" spans="2:10" ht="15" customHeight="1" x14ac:dyDescent="0.25">
      <c r="B13" s="91" t="s">
        <v>9</v>
      </c>
      <c r="E13" s="132">
        <v>4.25</v>
      </c>
      <c r="F13" s="95">
        <f>+F14*F4</f>
        <v>4.7600000000000007</v>
      </c>
      <c r="G13" s="95">
        <f t="shared" ref="G13:J13" si="7">+G14*G4</f>
        <v>5.2360000000000007</v>
      </c>
      <c r="H13" s="95">
        <f t="shared" si="7"/>
        <v>5.6548800000000021</v>
      </c>
      <c r="I13" s="95">
        <f t="shared" si="7"/>
        <v>5.9941728000000021</v>
      </c>
      <c r="J13" s="95">
        <f t="shared" si="7"/>
        <v>6.2339397120000024</v>
      </c>
    </row>
    <row r="14" spans="2:10" s="141" customFormat="1" ht="15" customHeight="1" x14ac:dyDescent="0.25">
      <c r="B14" s="141" t="s">
        <v>10</v>
      </c>
      <c r="E14" s="133">
        <f>+E13/E$4</f>
        <v>0.05</v>
      </c>
      <c r="F14" s="123">
        <v>0.05</v>
      </c>
      <c r="G14" s="47">
        <f>+F14</f>
        <v>0.05</v>
      </c>
      <c r="H14" s="47">
        <f t="shared" ref="H14:J14" si="8">+G14</f>
        <v>0.05</v>
      </c>
      <c r="I14" s="47">
        <f t="shared" si="8"/>
        <v>0.05</v>
      </c>
      <c r="J14" s="47">
        <f t="shared" si="8"/>
        <v>0.05</v>
      </c>
    </row>
    <row r="15" spans="2:10" x14ac:dyDescent="0.25">
      <c r="E15" s="131"/>
    </row>
    <row r="16" spans="2:10" x14ac:dyDescent="0.25">
      <c r="B16" s="91" t="s">
        <v>14</v>
      </c>
      <c r="E16" s="132">
        <v>3.4</v>
      </c>
      <c r="F16" s="95">
        <f>+F17*F4</f>
        <v>3.8080000000000003</v>
      </c>
      <c r="G16" s="95">
        <f t="shared" ref="G16:J16" si="9">+G17*G4</f>
        <v>4.4506000000000006</v>
      </c>
      <c r="H16" s="95">
        <f t="shared" si="9"/>
        <v>5.0893920000000019</v>
      </c>
      <c r="I16" s="95">
        <f t="shared" si="9"/>
        <v>5.6944641600000026</v>
      </c>
      <c r="J16" s="95">
        <f t="shared" si="9"/>
        <v>6.2339397120000033</v>
      </c>
    </row>
    <row r="17" spans="2:10" s="141" customFormat="1" x14ac:dyDescent="0.25">
      <c r="B17" s="141" t="s">
        <v>10</v>
      </c>
      <c r="E17" s="133">
        <f>+E16/E$4</f>
        <v>0.04</v>
      </c>
      <c r="F17" s="123">
        <v>0.04</v>
      </c>
      <c r="G17" s="124">
        <f>+F17+0.0025</f>
        <v>4.2500000000000003E-2</v>
      </c>
      <c r="H17" s="124">
        <f t="shared" ref="H17:J17" si="10">+G17+0.0025</f>
        <v>4.5000000000000005E-2</v>
      </c>
      <c r="I17" s="124">
        <f t="shared" si="10"/>
        <v>4.7500000000000007E-2</v>
      </c>
      <c r="J17" s="124">
        <f t="shared" si="10"/>
        <v>5.000000000000001E-2</v>
      </c>
    </row>
    <row r="18" spans="2:10" x14ac:dyDescent="0.25">
      <c r="E18" s="131"/>
    </row>
    <row r="19" spans="2:10" x14ac:dyDescent="0.25">
      <c r="B19" s="91" t="s">
        <v>11</v>
      </c>
      <c r="E19" s="132">
        <v>4.25</v>
      </c>
      <c r="F19" s="95">
        <f>+F20*F4</f>
        <v>4.7600000000000007</v>
      </c>
      <c r="G19" s="95">
        <f t="shared" ref="G19:J19" si="11">+G20*G4</f>
        <v>5.2360000000000007</v>
      </c>
      <c r="H19" s="95">
        <f t="shared" si="11"/>
        <v>5.6548800000000021</v>
      </c>
      <c r="I19" s="95">
        <f t="shared" si="11"/>
        <v>5.9941728000000021</v>
      </c>
      <c r="J19" s="95">
        <f t="shared" si="11"/>
        <v>6.2339397120000024</v>
      </c>
    </row>
    <row r="20" spans="2:10" s="141" customFormat="1" x14ac:dyDescent="0.25">
      <c r="B20" s="141" t="s">
        <v>10</v>
      </c>
      <c r="E20" s="134">
        <f>+E19/E$4</f>
        <v>0.05</v>
      </c>
      <c r="F20" s="123">
        <v>0.05</v>
      </c>
      <c r="G20" s="123">
        <v>0.05</v>
      </c>
      <c r="H20" s="123">
        <v>0.05</v>
      </c>
      <c r="I20" s="123">
        <v>0.05</v>
      </c>
      <c r="J20" s="123">
        <v>0.05</v>
      </c>
    </row>
    <row r="22" spans="2:10" ht="15.75" thickBot="1" x14ac:dyDescent="0.3">
      <c r="B22" s="49" t="s">
        <v>64</v>
      </c>
      <c r="C22" s="98"/>
      <c r="D22" s="98"/>
      <c r="E22" s="98"/>
      <c r="F22" s="98"/>
      <c r="G22" s="98"/>
      <c r="H22" s="98"/>
      <c r="I22" s="98"/>
      <c r="J22" s="98"/>
    </row>
    <row r="24" spans="2:10" x14ac:dyDescent="0.25">
      <c r="B24" s="91" t="s">
        <v>13</v>
      </c>
      <c r="E24" s="135">
        <v>0.2</v>
      </c>
    </row>
    <row r="25" spans="2:10" x14ac:dyDescent="0.25">
      <c r="B25" s="91" t="s">
        <v>17</v>
      </c>
      <c r="E25" s="142">
        <f>+E97</f>
        <v>9.4549999999999995E-2</v>
      </c>
    </row>
    <row r="26" spans="2:10" x14ac:dyDescent="0.25">
      <c r="E26" s="136"/>
    </row>
    <row r="27" spans="2:10" x14ac:dyDescent="0.25">
      <c r="E27" s="92"/>
      <c r="F27" s="137">
        <v>1</v>
      </c>
      <c r="G27" s="138">
        <f>+F27+1</f>
        <v>2</v>
      </c>
      <c r="H27" s="138">
        <f t="shared" ref="H27:J27" si="12">+G27+1</f>
        <v>3</v>
      </c>
      <c r="I27" s="138">
        <f t="shared" si="12"/>
        <v>4</v>
      </c>
      <c r="J27" s="138">
        <f t="shared" si="12"/>
        <v>5</v>
      </c>
    </row>
    <row r="28" spans="2:10" x14ac:dyDescent="0.25">
      <c r="B28" s="91" t="s">
        <v>0</v>
      </c>
      <c r="F28" s="93">
        <f>+F7</f>
        <v>28.56</v>
      </c>
      <c r="G28" s="93">
        <f>+G7</f>
        <v>31.677800000000001</v>
      </c>
      <c r="H28" s="93">
        <f>+H7</f>
        <v>34.494768000000008</v>
      </c>
      <c r="I28" s="93">
        <f>+I7</f>
        <v>36.86416272000001</v>
      </c>
      <c r="J28" s="93">
        <f>+J7</f>
        <v>38.650426214400014</v>
      </c>
    </row>
    <row r="29" spans="2:10" x14ac:dyDescent="0.25">
      <c r="B29" s="139" t="s">
        <v>5</v>
      </c>
      <c r="C29" s="139"/>
      <c r="D29" s="139"/>
      <c r="E29" s="139"/>
      <c r="F29" s="119">
        <f>-F28*$E$24</f>
        <v>-5.7119999999999997</v>
      </c>
      <c r="G29" s="119">
        <f t="shared" ref="G29:J29" si="13">-G28*$E$24</f>
        <v>-6.335560000000001</v>
      </c>
      <c r="H29" s="119">
        <f t="shared" si="13"/>
        <v>-6.8989536000000022</v>
      </c>
      <c r="I29" s="119">
        <f t="shared" si="13"/>
        <v>-7.3728325440000022</v>
      </c>
      <c r="J29" s="119">
        <f t="shared" si="13"/>
        <v>-7.7300852428800031</v>
      </c>
    </row>
    <row r="30" spans="2:10" x14ac:dyDescent="0.25">
      <c r="B30" s="139" t="s">
        <v>7</v>
      </c>
      <c r="C30" s="139"/>
      <c r="D30" s="139"/>
      <c r="E30" s="139"/>
      <c r="F30" s="119">
        <f>+F16</f>
        <v>3.8080000000000003</v>
      </c>
      <c r="G30" s="119">
        <f>+G16</f>
        <v>4.4506000000000006</v>
      </c>
      <c r="H30" s="119">
        <f>+H16</f>
        <v>5.0893920000000019</v>
      </c>
      <c r="I30" s="119">
        <f>+I16</f>
        <v>5.6944641600000026</v>
      </c>
      <c r="J30" s="119">
        <f>+J16</f>
        <v>6.2339397120000033</v>
      </c>
    </row>
    <row r="31" spans="2:10" x14ac:dyDescent="0.25">
      <c r="B31" s="139" t="s">
        <v>6</v>
      </c>
      <c r="C31" s="139"/>
      <c r="D31" s="139"/>
      <c r="E31" s="139"/>
      <c r="F31" s="119">
        <f>+E19-F19</f>
        <v>-0.51000000000000068</v>
      </c>
      <c r="G31" s="119">
        <f>+F19-G19</f>
        <v>-0.47599999999999998</v>
      </c>
      <c r="H31" s="119">
        <f>+G19-H19</f>
        <v>-0.41888000000000147</v>
      </c>
      <c r="I31" s="119">
        <f>+H19-I19</f>
        <v>-0.33929279999999995</v>
      </c>
      <c r="J31" s="119">
        <f>+I19-J19</f>
        <v>-0.23976691200000033</v>
      </c>
    </row>
    <row r="32" spans="2:10" x14ac:dyDescent="0.25">
      <c r="B32" s="140" t="s">
        <v>8</v>
      </c>
      <c r="C32" s="140"/>
      <c r="D32" s="140"/>
      <c r="E32" s="140"/>
      <c r="F32" s="120">
        <f>-F13</f>
        <v>-4.7600000000000007</v>
      </c>
      <c r="G32" s="120">
        <f>-G13</f>
        <v>-5.2360000000000007</v>
      </c>
      <c r="H32" s="120">
        <f>-H13</f>
        <v>-5.6548800000000021</v>
      </c>
      <c r="I32" s="120">
        <f>-I13</f>
        <v>-5.9941728000000021</v>
      </c>
      <c r="J32" s="120">
        <f>-J13</f>
        <v>-6.2339397120000024</v>
      </c>
    </row>
    <row r="33" spans="2:10" s="121" customFormat="1" x14ac:dyDescent="0.25">
      <c r="B33" s="101" t="s">
        <v>15</v>
      </c>
      <c r="C33" s="101"/>
      <c r="D33" s="101"/>
      <c r="E33" s="101"/>
      <c r="F33" s="90">
        <f>SUM(F28:F32)</f>
        <v>21.385999999999996</v>
      </c>
      <c r="G33" s="90">
        <f t="shared" ref="G33:J33" si="14">SUM(G28:G32)</f>
        <v>24.080840000000002</v>
      </c>
      <c r="H33" s="90">
        <f t="shared" si="14"/>
        <v>26.611446400000002</v>
      </c>
      <c r="I33" s="90">
        <f t="shared" si="14"/>
        <v>28.852328736000011</v>
      </c>
      <c r="J33" s="90">
        <f t="shared" si="14"/>
        <v>30.680574059520012</v>
      </c>
    </row>
    <row r="34" spans="2:10" s="121" customFormat="1" x14ac:dyDescent="0.25">
      <c r="B34" s="26" t="s">
        <v>22</v>
      </c>
      <c r="F34" s="85">
        <f>+F33/(1+$E$25)^F27</f>
        <v>19.53862317847517</v>
      </c>
      <c r="G34" s="85">
        <f t="shared" ref="G34:J34" si="15">+G33/(1+$E$25)^G27</f>
        <v>20.100201979741993</v>
      </c>
      <c r="H34" s="85">
        <f t="shared" si="15"/>
        <v>20.293720015113927</v>
      </c>
      <c r="I34" s="85">
        <f t="shared" si="15"/>
        <v>20.101962133008499</v>
      </c>
      <c r="J34" s="85">
        <f t="shared" si="15"/>
        <v>19.529245046199925</v>
      </c>
    </row>
    <row r="36" spans="2:10" x14ac:dyDescent="0.25">
      <c r="B36" s="91" t="s">
        <v>23</v>
      </c>
      <c r="E36" s="125">
        <f>+SUM(F34:J34)</f>
        <v>99.563752352539495</v>
      </c>
    </row>
    <row r="38" spans="2:10" ht="15.75" thickBot="1" x14ac:dyDescent="0.3">
      <c r="B38" s="49" t="s">
        <v>76</v>
      </c>
      <c r="C38" s="98"/>
      <c r="D38" s="98"/>
      <c r="E38" s="98"/>
      <c r="F38" s="98"/>
      <c r="G38" s="98"/>
      <c r="H38" s="98"/>
      <c r="I38" s="98"/>
      <c r="J38" s="98"/>
    </row>
    <row r="40" spans="2:10" x14ac:dyDescent="0.25">
      <c r="B40" s="118" t="s">
        <v>70</v>
      </c>
      <c r="C40" s="116"/>
      <c r="D40" s="116"/>
      <c r="E40" s="117"/>
      <c r="G40" s="118" t="s">
        <v>16</v>
      </c>
      <c r="H40" s="116"/>
      <c r="I40" s="116"/>
      <c r="J40" s="117"/>
    </row>
    <row r="41" spans="2:10" x14ac:dyDescent="0.25">
      <c r="B41" s="25"/>
      <c r="C41" s="25"/>
      <c r="D41" s="25"/>
      <c r="E41" s="25"/>
      <c r="I41" s="25"/>
    </row>
    <row r="42" spans="2:10" x14ac:dyDescent="0.25">
      <c r="B42" s="91" t="s">
        <v>18</v>
      </c>
      <c r="E42" s="92">
        <v>0.03</v>
      </c>
      <c r="G42" s="91" t="s">
        <v>28</v>
      </c>
      <c r="J42" s="93">
        <f>+J10</f>
        <v>44.884365926400015</v>
      </c>
    </row>
    <row r="43" spans="2:10" x14ac:dyDescent="0.25">
      <c r="B43" s="91" t="s">
        <v>19</v>
      </c>
      <c r="E43" s="93">
        <f>+J33</f>
        <v>30.680574059520012</v>
      </c>
      <c r="G43" s="91" t="s">
        <v>75</v>
      </c>
      <c r="J43" s="94">
        <v>11</v>
      </c>
    </row>
    <row r="45" spans="2:10" x14ac:dyDescent="0.25">
      <c r="B45" s="91" t="s">
        <v>29</v>
      </c>
      <c r="E45" s="93">
        <f>+(E43*(1+E42)/(E25-E42))</f>
        <v>489.55834672820475</v>
      </c>
      <c r="G45" s="91" t="s">
        <v>29</v>
      </c>
      <c r="J45" s="93">
        <f>+J42*J43</f>
        <v>493.72802519040016</v>
      </c>
    </row>
    <row r="46" spans="2:10" hidden="1" outlineLevel="1" x14ac:dyDescent="0.25"/>
    <row r="47" spans="2:10" ht="18" hidden="1" outlineLevel="1" x14ac:dyDescent="0.35">
      <c r="C47" s="143" t="s">
        <v>21</v>
      </c>
    </row>
    <row r="48" spans="2:10" hidden="1" outlineLevel="1" x14ac:dyDescent="0.25">
      <c r="C48" s="144" t="s">
        <v>20</v>
      </c>
    </row>
    <row r="49" spans="2:10" collapsed="1" x14ac:dyDescent="0.25">
      <c r="B49" s="91" t="s">
        <v>25</v>
      </c>
      <c r="E49" s="93">
        <f>+E45/(1+$E$25)^$J$27</f>
        <v>311.62079624455345</v>
      </c>
      <c r="G49" s="91" t="s">
        <v>25</v>
      </c>
      <c r="J49" s="93">
        <f>+J45/(1+$E$25)^$J$27</f>
        <v>314.27494059967864</v>
      </c>
    </row>
    <row r="51" spans="2:10" x14ac:dyDescent="0.25">
      <c r="B51" s="91" t="s">
        <v>23</v>
      </c>
      <c r="E51" s="95">
        <f>+E36</f>
        <v>99.563752352539495</v>
      </c>
      <c r="G51" s="91" t="s">
        <v>23</v>
      </c>
      <c r="J51" s="95">
        <f>+$E$36</f>
        <v>99.563752352539495</v>
      </c>
    </row>
    <row r="52" spans="2:10" x14ac:dyDescent="0.25">
      <c r="B52" s="91" t="s">
        <v>24</v>
      </c>
      <c r="E52" s="95">
        <f>+E49</f>
        <v>311.62079624455345</v>
      </c>
      <c r="G52" s="91" t="s">
        <v>24</v>
      </c>
      <c r="J52" s="95">
        <f>+J49</f>
        <v>314.27494059967864</v>
      </c>
    </row>
    <row r="53" spans="2:10" x14ac:dyDescent="0.25">
      <c r="B53" s="36" t="s">
        <v>26</v>
      </c>
      <c r="C53" s="96"/>
      <c r="D53" s="96"/>
      <c r="E53" s="97">
        <f>+E51+E52</f>
        <v>411.18454859709294</v>
      </c>
      <c r="G53" s="36" t="s">
        <v>26</v>
      </c>
      <c r="H53" s="96"/>
      <c r="I53" s="96"/>
      <c r="J53" s="97">
        <f>+J51+J52</f>
        <v>413.83869295221814</v>
      </c>
    </row>
    <row r="55" spans="2:10" ht="15.75" thickBot="1" x14ac:dyDescent="0.3">
      <c r="B55" s="49" t="s">
        <v>37</v>
      </c>
      <c r="C55" s="98"/>
      <c r="D55" s="98"/>
      <c r="E55" s="98"/>
      <c r="F55" s="98"/>
      <c r="G55" s="98"/>
      <c r="H55" s="98"/>
      <c r="I55" s="98"/>
      <c r="J55" s="98"/>
    </row>
    <row r="56" spans="2:10" x14ac:dyDescent="0.25">
      <c r="B56" s="25"/>
      <c r="C56" s="25"/>
      <c r="D56" s="25"/>
      <c r="E56" s="25"/>
      <c r="F56" s="25"/>
      <c r="G56" s="25"/>
      <c r="H56" s="25"/>
      <c r="I56" s="25"/>
      <c r="J56" s="25"/>
    </row>
    <row r="57" spans="2:10" x14ac:dyDescent="0.25">
      <c r="B57" s="145" t="s">
        <v>50</v>
      </c>
      <c r="F57" s="25"/>
      <c r="G57" s="25"/>
      <c r="H57" s="25"/>
      <c r="I57" s="25"/>
      <c r="J57" s="25"/>
    </row>
    <row r="58" spans="2:10" x14ac:dyDescent="0.25">
      <c r="B58" s="145"/>
      <c r="F58" s="25"/>
      <c r="G58" s="25"/>
      <c r="H58" s="25"/>
      <c r="I58" s="25"/>
      <c r="J58" s="25"/>
    </row>
    <row r="59" spans="2:10" x14ac:dyDescent="0.25">
      <c r="B59" s="48" t="s">
        <v>34</v>
      </c>
      <c r="C59" s="99"/>
      <c r="D59" s="99"/>
      <c r="E59" s="100">
        <v>30</v>
      </c>
      <c r="F59" s="25"/>
      <c r="G59" s="25"/>
      <c r="H59" s="25"/>
      <c r="I59" s="25"/>
      <c r="J59" s="25"/>
    </row>
    <row r="60" spans="2:10" x14ac:dyDescent="0.25">
      <c r="B60" s="25" t="s">
        <v>33</v>
      </c>
      <c r="C60" s="25"/>
      <c r="D60" s="25"/>
      <c r="E60" s="74">
        <v>10</v>
      </c>
      <c r="F60" s="25"/>
      <c r="G60" s="25"/>
      <c r="H60" s="25"/>
      <c r="I60" s="25"/>
      <c r="J60" s="25"/>
    </row>
    <row r="61" spans="2:10" x14ac:dyDescent="0.25">
      <c r="B61" s="101" t="s">
        <v>35</v>
      </c>
      <c r="C61" s="101"/>
      <c r="D61" s="101"/>
      <c r="E61" s="102">
        <f>+E59*E60</f>
        <v>300</v>
      </c>
      <c r="F61" s="25"/>
      <c r="G61" s="25"/>
      <c r="H61" s="25"/>
      <c r="I61" s="25"/>
      <c r="J61" s="25"/>
    </row>
    <row r="62" spans="2:10" x14ac:dyDescent="0.25">
      <c r="B62" s="145"/>
      <c r="F62" s="25"/>
      <c r="G62" s="25"/>
      <c r="H62" s="25"/>
      <c r="I62" s="25"/>
      <c r="J62" s="25"/>
    </row>
    <row r="63" spans="2:10" x14ac:dyDescent="0.25">
      <c r="E63" s="103" t="s">
        <v>49</v>
      </c>
      <c r="F63" s="25"/>
      <c r="G63" s="25"/>
      <c r="H63" s="25"/>
      <c r="I63" s="25"/>
      <c r="J63" s="25"/>
    </row>
    <row r="64" spans="2:10" x14ac:dyDescent="0.25">
      <c r="B64" s="25" t="s">
        <v>47</v>
      </c>
      <c r="C64" s="25"/>
      <c r="D64" s="73">
        <f>+C75</f>
        <v>100</v>
      </c>
      <c r="E64" s="104">
        <f>+D64/$D$66</f>
        <v>0.25</v>
      </c>
      <c r="F64" s="25"/>
      <c r="G64" s="25"/>
      <c r="H64" s="25"/>
      <c r="I64" s="25"/>
      <c r="J64" s="25"/>
    </row>
    <row r="65" spans="2:10" x14ac:dyDescent="0.25">
      <c r="B65" s="91" t="s">
        <v>31</v>
      </c>
      <c r="D65" s="105">
        <f>+E61</f>
        <v>300</v>
      </c>
      <c r="E65" s="104">
        <f>+D65/$D$66</f>
        <v>0.75</v>
      </c>
      <c r="F65" s="25"/>
      <c r="G65" s="25"/>
      <c r="H65" s="25"/>
      <c r="I65" s="25"/>
      <c r="J65" s="25"/>
    </row>
    <row r="66" spans="2:10" x14ac:dyDescent="0.25">
      <c r="B66" s="101" t="s">
        <v>48</v>
      </c>
      <c r="C66" s="101"/>
      <c r="D66" s="102">
        <f>SUM(D64:D65)</f>
        <v>400</v>
      </c>
      <c r="E66" s="106">
        <f>+D66/D$66</f>
        <v>1</v>
      </c>
      <c r="F66" s="25"/>
      <c r="G66" s="25"/>
      <c r="H66" s="25"/>
      <c r="I66" s="25"/>
      <c r="J66" s="25"/>
    </row>
    <row r="67" spans="2:10" x14ac:dyDescent="0.25">
      <c r="B67" s="25"/>
      <c r="C67" s="25"/>
      <c r="D67" s="25"/>
      <c r="E67" s="25"/>
      <c r="F67" s="25"/>
      <c r="G67" s="25"/>
      <c r="H67" s="25"/>
      <c r="I67" s="25"/>
      <c r="J67" s="25"/>
    </row>
    <row r="68" spans="2:10" x14ac:dyDescent="0.25">
      <c r="B68" s="145" t="s">
        <v>67</v>
      </c>
    </row>
    <row r="69" spans="2:10" x14ac:dyDescent="0.25">
      <c r="B69" s="145"/>
    </row>
    <row r="70" spans="2:10" x14ac:dyDescent="0.25">
      <c r="C70" s="107" t="s">
        <v>60</v>
      </c>
      <c r="D70" s="107" t="s">
        <v>56</v>
      </c>
      <c r="E70" s="107" t="s">
        <v>57</v>
      </c>
    </row>
    <row r="71" spans="2:10" x14ac:dyDescent="0.25">
      <c r="B71" s="91" t="s">
        <v>52</v>
      </c>
      <c r="C71" s="146">
        <v>10</v>
      </c>
      <c r="D71" s="108">
        <v>6.0000000000000005E-2</v>
      </c>
      <c r="E71" s="108">
        <v>0.05</v>
      </c>
    </row>
    <row r="72" spans="2:10" x14ac:dyDescent="0.25">
      <c r="B72" s="91" t="s">
        <v>53</v>
      </c>
      <c r="C72" s="147">
        <v>20</v>
      </c>
      <c r="D72" s="92">
        <v>6.9999999999999993E-2</v>
      </c>
      <c r="E72" s="92">
        <v>6.0000000000000005E-2</v>
      </c>
    </row>
    <row r="73" spans="2:10" x14ac:dyDescent="0.25">
      <c r="B73" s="91" t="s">
        <v>54</v>
      </c>
      <c r="C73" s="147">
        <v>40</v>
      </c>
      <c r="D73" s="92">
        <v>0.09</v>
      </c>
      <c r="E73" s="92">
        <v>0.08</v>
      </c>
    </row>
    <row r="74" spans="2:10" x14ac:dyDescent="0.25">
      <c r="B74" s="25" t="s">
        <v>55</v>
      </c>
      <c r="C74" s="148">
        <v>30</v>
      </c>
      <c r="D74" s="92">
        <v>0.11</v>
      </c>
      <c r="E74" s="92">
        <v>9.9999999999999992E-2</v>
      </c>
    </row>
    <row r="75" spans="2:10" x14ac:dyDescent="0.25">
      <c r="B75" s="36" t="s">
        <v>72</v>
      </c>
      <c r="C75" s="149">
        <f>SUM(C71:C74)</f>
        <v>100</v>
      </c>
      <c r="D75" s="92"/>
      <c r="E75" s="92"/>
    </row>
    <row r="77" spans="2:10" x14ac:dyDescent="0.25">
      <c r="B77" s="36" t="s">
        <v>58</v>
      </c>
      <c r="C77" s="62"/>
      <c r="D77" s="109">
        <f>+SUMPRODUCT(D71:D74,$C$71:$C$74)/SUM($C$71:$C$74)</f>
        <v>8.8999999999999982E-2</v>
      </c>
      <c r="E77" s="110">
        <f>+SUMPRODUCT(E71:E74,$C$71:$C$74)/SUM($C$71:$C$74)</f>
        <v>7.9000000000000001E-2</v>
      </c>
    </row>
    <row r="78" spans="2:10" x14ac:dyDescent="0.25">
      <c r="B78" s="25" t="s">
        <v>1</v>
      </c>
      <c r="D78" s="111">
        <f>+$E$24</f>
        <v>0.2</v>
      </c>
      <c r="E78" s="111">
        <f>+$E$24</f>
        <v>0.2</v>
      </c>
    </row>
    <row r="79" spans="2:10" x14ac:dyDescent="0.25">
      <c r="B79" s="36" t="s">
        <v>59</v>
      </c>
      <c r="C79" s="62"/>
      <c r="D79" s="109">
        <f>+D77*(1-D78)</f>
        <v>7.1199999999999986E-2</v>
      </c>
      <c r="E79" s="110">
        <f>+E77*(1-E78)</f>
        <v>6.3200000000000006E-2</v>
      </c>
    </row>
    <row r="81" spans="2:23" x14ac:dyDescent="0.25">
      <c r="B81" s="145" t="s">
        <v>68</v>
      </c>
    </row>
    <row r="82" spans="2:23" ht="15.75" thickBot="1" x14ac:dyDescent="0.3">
      <c r="M82" s="49" t="s">
        <v>65</v>
      </c>
      <c r="N82" s="98"/>
      <c r="O82" s="98"/>
      <c r="P82" s="98"/>
      <c r="Q82" s="98"/>
      <c r="R82" s="98"/>
      <c r="S82" s="98"/>
      <c r="T82" s="98"/>
      <c r="U82" s="98"/>
    </row>
    <row r="83" spans="2:23" x14ac:dyDescent="0.25">
      <c r="B83" s="99" t="s">
        <v>46</v>
      </c>
      <c r="E83" s="92">
        <v>0.03</v>
      </c>
      <c r="T83" s="166" t="s">
        <v>51</v>
      </c>
    </row>
    <row r="84" spans="2:23" ht="15" customHeight="1" x14ac:dyDescent="0.25">
      <c r="B84" s="91" t="s">
        <v>45</v>
      </c>
      <c r="E84" s="113">
        <v>1.25</v>
      </c>
      <c r="M84" s="167" t="s">
        <v>44</v>
      </c>
      <c r="N84" s="166" t="s">
        <v>38</v>
      </c>
      <c r="O84" s="168" t="s">
        <v>46</v>
      </c>
      <c r="P84" s="166"/>
      <c r="Q84" s="150" t="s">
        <v>40</v>
      </c>
      <c r="R84" s="168" t="s">
        <v>45</v>
      </c>
      <c r="S84" s="166" t="s">
        <v>42</v>
      </c>
      <c r="T84" s="166"/>
    </row>
    <row r="85" spans="2:23" x14ac:dyDescent="0.25">
      <c r="B85" s="91" t="s">
        <v>51</v>
      </c>
      <c r="E85" s="92">
        <v>0.06</v>
      </c>
      <c r="M85" s="167"/>
      <c r="N85" s="166"/>
      <c r="O85" s="168"/>
      <c r="P85" s="166"/>
      <c r="Q85" s="150"/>
      <c r="R85" s="168"/>
      <c r="S85" s="166"/>
      <c r="T85" s="166"/>
    </row>
    <row r="87" spans="2:23" x14ac:dyDescent="0.25">
      <c r="B87" s="36" t="s">
        <v>43</v>
      </c>
      <c r="C87" s="62"/>
      <c r="D87" s="62"/>
      <c r="E87" s="110">
        <f>+E83+E84*E85</f>
        <v>0.105</v>
      </c>
      <c r="M87" s="151">
        <f>+E87</f>
        <v>0.105</v>
      </c>
      <c r="N87" s="152" t="s">
        <v>38</v>
      </c>
      <c r="O87" s="169">
        <f>+E83</f>
        <v>0.03</v>
      </c>
      <c r="P87" s="165"/>
      <c r="Q87" s="152" t="s">
        <v>40</v>
      </c>
      <c r="R87" s="153">
        <f>+E84</f>
        <v>1.25</v>
      </c>
      <c r="S87" s="152" t="s">
        <v>42</v>
      </c>
      <c r="T87" s="151">
        <f>+E85</f>
        <v>0.06</v>
      </c>
    </row>
    <row r="89" spans="2:23" x14ac:dyDescent="0.25">
      <c r="B89" s="145" t="s">
        <v>69</v>
      </c>
    </row>
    <row r="90" spans="2:23" ht="15.75" thickBot="1" x14ac:dyDescent="0.3">
      <c r="M90" s="49" t="s">
        <v>66</v>
      </c>
      <c r="N90" s="98"/>
      <c r="O90" s="98"/>
      <c r="P90" s="98"/>
      <c r="Q90" s="98"/>
      <c r="R90" s="98"/>
      <c r="S90" s="98"/>
      <c r="T90" s="98"/>
      <c r="U90" s="98"/>
      <c r="V90" s="98"/>
      <c r="W90" s="98"/>
    </row>
    <row r="91" spans="2:23" ht="15" customHeight="1" x14ac:dyDescent="0.25">
      <c r="B91" s="91" t="s">
        <v>61</v>
      </c>
      <c r="E91" s="114">
        <f>+E64</f>
        <v>0.25</v>
      </c>
      <c r="R91" s="166" t="s">
        <v>59</v>
      </c>
    </row>
    <row r="92" spans="2:23" x14ac:dyDescent="0.25">
      <c r="B92" s="91" t="s">
        <v>62</v>
      </c>
      <c r="E92" s="114">
        <f>+E65</f>
        <v>0.75</v>
      </c>
      <c r="M92" s="167" t="s">
        <v>17</v>
      </c>
      <c r="N92" s="166" t="s">
        <v>38</v>
      </c>
      <c r="O92" s="154" t="s">
        <v>39</v>
      </c>
      <c r="P92" s="154"/>
      <c r="Q92" s="166" t="s">
        <v>42</v>
      </c>
      <c r="R92" s="166"/>
      <c r="S92" s="166" t="s">
        <v>40</v>
      </c>
      <c r="T92" s="154" t="s">
        <v>77</v>
      </c>
      <c r="U92" s="154"/>
      <c r="V92" s="166" t="s">
        <v>42</v>
      </c>
      <c r="W92" s="166" t="s">
        <v>43</v>
      </c>
    </row>
    <row r="93" spans="2:23" x14ac:dyDescent="0.25">
      <c r="M93" s="167"/>
      <c r="N93" s="166"/>
      <c r="O93" s="155" t="s">
        <v>41</v>
      </c>
      <c r="P93" s="156"/>
      <c r="Q93" s="166"/>
      <c r="R93" s="166"/>
      <c r="S93" s="166"/>
      <c r="T93" s="155" t="s">
        <v>41</v>
      </c>
      <c r="U93" s="156"/>
      <c r="V93" s="166"/>
      <c r="W93" s="166"/>
    </row>
    <row r="94" spans="2:23" x14ac:dyDescent="0.25">
      <c r="B94" s="91" t="s">
        <v>59</v>
      </c>
      <c r="E94" s="111">
        <f>+E79</f>
        <v>6.3200000000000006E-2</v>
      </c>
    </row>
    <row r="95" spans="2:23" x14ac:dyDescent="0.25">
      <c r="B95" s="91" t="s">
        <v>43</v>
      </c>
      <c r="E95" s="111">
        <f>+E87</f>
        <v>0.105</v>
      </c>
      <c r="M95" s="151">
        <f>+E97</f>
        <v>9.4549999999999995E-2</v>
      </c>
      <c r="N95" s="152" t="s">
        <v>38</v>
      </c>
      <c r="O95" s="164">
        <f>+E91</f>
        <v>0.25</v>
      </c>
      <c r="P95" s="165"/>
      <c r="Q95" s="152" t="s">
        <v>42</v>
      </c>
      <c r="R95" s="151">
        <f>+E94</f>
        <v>6.3200000000000006E-2</v>
      </c>
      <c r="S95" s="152" t="s">
        <v>40</v>
      </c>
      <c r="T95" s="164">
        <f>+E92</f>
        <v>0.75</v>
      </c>
      <c r="U95" s="165"/>
      <c r="V95" s="152" t="s">
        <v>42</v>
      </c>
      <c r="W95" s="151">
        <f>+E95</f>
        <v>0.105</v>
      </c>
    </row>
    <row r="97" spans="2:10" x14ac:dyDescent="0.25">
      <c r="B97" s="36" t="s">
        <v>17</v>
      </c>
      <c r="C97" s="62"/>
      <c r="D97" s="62"/>
      <c r="E97" s="110">
        <f>+E91*E94+E92*E95</f>
        <v>9.4549999999999995E-2</v>
      </c>
    </row>
    <row r="100" spans="2:10" ht="15.75" thickBot="1" x14ac:dyDescent="0.3">
      <c r="B100" s="49" t="s">
        <v>74</v>
      </c>
      <c r="C100" s="98"/>
      <c r="D100" s="98"/>
      <c r="E100" s="98"/>
      <c r="F100" s="98"/>
      <c r="G100" s="98"/>
      <c r="H100" s="98"/>
      <c r="I100" s="98"/>
      <c r="J100" s="98"/>
    </row>
    <row r="102" spans="2:10" x14ac:dyDescent="0.25">
      <c r="B102" s="91" t="s">
        <v>71</v>
      </c>
      <c r="E102" s="115">
        <f>+D64</f>
        <v>100</v>
      </c>
    </row>
    <row r="103" spans="2:10" x14ac:dyDescent="0.25">
      <c r="B103" s="91" t="s">
        <v>73</v>
      </c>
      <c r="E103" s="81">
        <v>50</v>
      </c>
    </row>
    <row r="105" spans="2:10" x14ac:dyDescent="0.25">
      <c r="B105" s="118" t="s">
        <v>70</v>
      </c>
      <c r="C105" s="116"/>
      <c r="D105" s="116"/>
      <c r="E105" s="117"/>
      <c r="G105" s="118" t="s">
        <v>16</v>
      </c>
      <c r="H105" s="116"/>
      <c r="I105" s="116"/>
      <c r="J105" s="117"/>
    </row>
    <row r="107" spans="2:10" x14ac:dyDescent="0.25">
      <c r="B107" s="36" t="s">
        <v>26</v>
      </c>
      <c r="C107" s="96"/>
      <c r="D107" s="96"/>
      <c r="E107" s="97">
        <f>+E53</f>
        <v>411.18454859709294</v>
      </c>
      <c r="G107" s="36" t="s">
        <v>26</v>
      </c>
      <c r="H107" s="96"/>
      <c r="I107" s="96"/>
      <c r="J107" s="97">
        <f>+J53</f>
        <v>413.83869295221814</v>
      </c>
    </row>
    <row r="108" spans="2:10" x14ac:dyDescent="0.25">
      <c r="B108" s="91" t="s">
        <v>36</v>
      </c>
      <c r="E108" s="119">
        <f>-E102</f>
        <v>-100</v>
      </c>
      <c r="G108" s="91" t="s">
        <v>36</v>
      </c>
      <c r="J108" s="119">
        <f>+E108</f>
        <v>-100</v>
      </c>
    </row>
    <row r="109" spans="2:10" x14ac:dyDescent="0.25">
      <c r="B109" s="25" t="s">
        <v>30</v>
      </c>
      <c r="C109" s="25"/>
      <c r="D109" s="25"/>
      <c r="E109" s="120">
        <f>+E103</f>
        <v>50</v>
      </c>
      <c r="G109" s="25" t="s">
        <v>30</v>
      </c>
      <c r="H109" s="25"/>
      <c r="I109" s="25"/>
      <c r="J109" s="120">
        <f>+E109</f>
        <v>50</v>
      </c>
    </row>
    <row r="110" spans="2:10" x14ac:dyDescent="0.25">
      <c r="B110" s="36" t="s">
        <v>31</v>
      </c>
      <c r="C110" s="62"/>
      <c r="D110" s="62"/>
      <c r="E110" s="97">
        <f>SUM(E107:E109)</f>
        <v>361.18454859709294</v>
      </c>
      <c r="F110" s="121"/>
      <c r="G110" s="36" t="s">
        <v>31</v>
      </c>
      <c r="H110" s="62"/>
      <c r="I110" s="62"/>
      <c r="J110" s="97">
        <f>SUM(J107:J109)</f>
        <v>363.83869295221814</v>
      </c>
    </row>
    <row r="111" spans="2:10" x14ac:dyDescent="0.25">
      <c r="B111" s="25" t="s">
        <v>33</v>
      </c>
      <c r="E111" s="119">
        <f>+$E$60</f>
        <v>10</v>
      </c>
      <c r="G111" s="25" t="s">
        <v>33</v>
      </c>
      <c r="J111" s="119">
        <f>+$E$60</f>
        <v>10</v>
      </c>
    </row>
    <row r="112" spans="2:10" x14ac:dyDescent="0.25">
      <c r="B112" s="36" t="s">
        <v>32</v>
      </c>
      <c r="C112" s="62"/>
      <c r="D112" s="62"/>
      <c r="E112" s="122">
        <f>+E110/E111</f>
        <v>36.118454859709296</v>
      </c>
      <c r="G112" s="36" t="s">
        <v>32</v>
      </c>
      <c r="H112" s="62"/>
      <c r="I112" s="62"/>
      <c r="J112" s="122">
        <f>+J110/J111</f>
        <v>36.383869295221814</v>
      </c>
    </row>
  </sheetData>
  <mergeCells count="16">
    <mergeCell ref="O95:P95"/>
    <mergeCell ref="R91:R93"/>
    <mergeCell ref="T95:U95"/>
    <mergeCell ref="W92:W93"/>
    <mergeCell ref="M84:M85"/>
    <mergeCell ref="N84:N85"/>
    <mergeCell ref="R84:R85"/>
    <mergeCell ref="S84:S85"/>
    <mergeCell ref="O84:P85"/>
    <mergeCell ref="M92:M93"/>
    <mergeCell ref="N92:N93"/>
    <mergeCell ref="Q92:Q93"/>
    <mergeCell ref="S92:S93"/>
    <mergeCell ref="V92:V93"/>
    <mergeCell ref="O87:P87"/>
    <mergeCell ref="T83:T8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Step 1 - Stage 1</vt:lpstr>
      <vt:lpstr>Step 2 - Stage 2</vt:lpstr>
      <vt:lpstr>Step 3 - WACC</vt:lpstr>
      <vt:lpstr>Step 4 - EV --&gt; Equity</vt:lpstr>
      <vt:lpstr>DCF Completed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Kimpel</dc:creator>
  <cp:lastModifiedBy>Michael Kimpel</cp:lastModifiedBy>
  <dcterms:created xsi:type="dcterms:W3CDTF">2020-11-30T17:37:53Z</dcterms:created>
  <dcterms:modified xsi:type="dcterms:W3CDTF">2021-03-28T20:34:23Z</dcterms:modified>
</cp:coreProperties>
</file>