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\financeable\Courses\3SM\"/>
    </mc:Choice>
  </mc:AlternateContent>
  <xr:revisionPtr revIDLastSave="0" documentId="13_ncr:1_{7C1E787F-F22A-4194-B6C8-5F3CF2C3C876}" xr6:coauthVersionLast="46" xr6:coauthVersionMax="46" xr10:uidLastSave="{00000000-0000-0000-0000-000000000000}"/>
  <bookViews>
    <workbookView xWindow="-120" yWindow="-120" windowWidth="20730" windowHeight="11160" xr2:uid="{B9542784-CDE8-43AC-9C42-289540359EE8}"/>
  </bookViews>
  <sheets>
    <sheet name="Projections" sheetId="1" r:id="rId1"/>
    <sheet name="Projection Assumptions" sheetId="27" r:id="rId2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H15" i="1" s="1"/>
  <c r="I15" i="1" s="1"/>
  <c r="J15" i="1" s="1"/>
  <c r="J14" i="1"/>
  <c r="I14" i="1"/>
  <c r="H14" i="1"/>
  <c r="G14" i="1"/>
  <c r="F14" i="1"/>
  <c r="J13" i="1"/>
  <c r="I13" i="1"/>
  <c r="H13" i="1"/>
  <c r="G13" i="1"/>
  <c r="F13" i="1"/>
  <c r="D14" i="1"/>
  <c r="E14" i="1"/>
  <c r="C14" i="1"/>
  <c r="E13" i="1"/>
  <c r="D13" i="1"/>
  <c r="D8" i="1"/>
  <c r="D10" i="1" s="1"/>
  <c r="E8" i="1"/>
  <c r="E15" i="1" s="1"/>
  <c r="C8" i="1"/>
  <c r="C15" i="1" s="1"/>
  <c r="D5" i="1"/>
  <c r="C5" i="1" s="1"/>
  <c r="F5" i="1"/>
  <c r="G5" i="1" s="1"/>
  <c r="H5" i="1" s="1"/>
  <c r="I5" i="1" s="1"/>
  <c r="J5" i="1" s="1"/>
  <c r="D15" i="1" l="1"/>
  <c r="F6" i="1"/>
  <c r="C10" i="1"/>
  <c r="E10" i="1"/>
  <c r="F7" i="1" l="1"/>
  <c r="F8" i="1" s="1"/>
  <c r="G6" i="1"/>
  <c r="H6" i="1" l="1"/>
  <c r="G7" i="1"/>
  <c r="G8" i="1" s="1"/>
  <c r="F9" i="1"/>
  <c r="F10" i="1" s="1"/>
  <c r="G9" i="1" l="1"/>
  <c r="G10" i="1" s="1"/>
  <c r="I6" i="1"/>
  <c r="H7" i="1"/>
  <c r="H8" i="1" s="1"/>
  <c r="H9" i="1" l="1"/>
  <c r="H10" i="1" s="1"/>
  <c r="J6" i="1"/>
  <c r="J7" i="1" s="1"/>
  <c r="J8" i="1" s="1"/>
  <c r="I7" i="1"/>
  <c r="I8" i="1" s="1"/>
  <c r="I9" i="1" l="1"/>
  <c r="I10" i="1" s="1"/>
  <c r="J9" i="1"/>
  <c r="J10" i="1" s="1"/>
</calcChain>
</file>

<file path=xl/sharedStrings.xml><?xml version="1.0" encoding="utf-8"?>
<sst xmlns="http://schemas.openxmlformats.org/spreadsheetml/2006/main" count="15" uniqueCount="13">
  <si>
    <t>Revenue</t>
  </si>
  <si>
    <t>Cost</t>
  </si>
  <si>
    <t>Profit</t>
  </si>
  <si>
    <t>Taxes</t>
  </si>
  <si>
    <t>Net Income</t>
  </si>
  <si>
    <t>Revenue Growth %</t>
  </si>
  <si>
    <t>Cost % of Sales</t>
  </si>
  <si>
    <t>Tax Rate</t>
  </si>
  <si>
    <t>Assumptions</t>
  </si>
  <si>
    <t>Historical</t>
  </si>
  <si>
    <t>Projected</t>
  </si>
  <si>
    <t>Tax Rate %</t>
  </si>
  <si>
    <t>Revenue &amp; Cost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</si>
</sst>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8" formatCode="_(#,##0.0%_);\(#,##0.0%\);_(&quot;–&quot;_)_%;_(@_)_%"/>
    <numFmt numFmtId="169" formatCode="_(#,##0%_);\(#,##0%\);_(&quot;–&quot;_)_%;_(@_)_%"/>
    <numFmt numFmtId="174" formatCode="0&quot;A&quot;"/>
    <numFmt numFmtId="183" formatCode="_(#,##0.0_);\(#,##0.0\);_(&quot;–&quot;_)_%;_(@_)_%"/>
    <numFmt numFmtId="194" formatCode="_([$$]#,##0.0_);\([$$]#,##0.0\);_(&quot;–&quot;_)_%;_(@_)_%"/>
    <numFmt numFmtId="195" formatCode="0&quot;P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0" borderId="7" xfId="0" applyBorder="1"/>
    <xf numFmtId="169" fontId="2" fillId="0" borderId="9" xfId="0" applyNumberFormat="1" applyFont="1" applyBorder="1" applyAlignment="1">
      <alignment horizontal="center"/>
    </xf>
    <xf numFmtId="168" fontId="4" fillId="0" borderId="2" xfId="0" applyNumberFormat="1" applyFont="1" applyBorder="1"/>
    <xf numFmtId="168" fontId="4" fillId="0" borderId="0" xfId="0" applyNumberFormat="1" applyFont="1"/>
    <xf numFmtId="168" fontId="4" fillId="0" borderId="1" xfId="0" applyNumberFormat="1" applyFont="1" applyBorder="1"/>
    <xf numFmtId="168" fontId="4" fillId="0" borderId="8" xfId="0" applyNumberFormat="1" applyFont="1" applyBorder="1"/>
    <xf numFmtId="174" fontId="1" fillId="0" borderId="1" xfId="0" applyNumberFormat="1" applyFont="1" applyBorder="1" applyAlignment="1">
      <alignment horizontal="center"/>
    </xf>
    <xf numFmtId="168" fontId="4" fillId="0" borderId="0" xfId="0" applyNumberFormat="1" applyFont="1" applyBorder="1"/>
    <xf numFmtId="194" fontId="0" fillId="0" borderId="0" xfId="0" applyNumberFormat="1"/>
    <xf numFmtId="194" fontId="3" fillId="0" borderId="0" xfId="0" applyNumberFormat="1" applyFont="1" applyBorder="1"/>
    <xf numFmtId="194" fontId="3" fillId="0" borderId="7" xfId="0" applyNumberFormat="1" applyFont="1" applyBorder="1"/>
    <xf numFmtId="194" fontId="4" fillId="0" borderId="0" xfId="0" applyNumberFormat="1" applyFont="1" applyBorder="1"/>
    <xf numFmtId="183" fontId="3" fillId="0" borderId="0" xfId="0" applyNumberFormat="1" applyFont="1" applyBorder="1"/>
    <xf numFmtId="183" fontId="3" fillId="0" borderId="7" xfId="0" applyNumberFormat="1" applyFont="1" applyBorder="1"/>
    <xf numFmtId="194" fontId="5" fillId="0" borderId="2" xfId="0" applyNumberFormat="1" applyFont="1" applyBorder="1"/>
    <xf numFmtId="194" fontId="5" fillId="0" borderId="6" xfId="0" applyNumberFormat="1" applyFont="1" applyBorder="1"/>
    <xf numFmtId="183" fontId="3" fillId="0" borderId="1" xfId="0" applyNumberFormat="1" applyFont="1" applyBorder="1"/>
    <xf numFmtId="183" fontId="3" fillId="0" borderId="8" xfId="0" applyNumberFormat="1" applyFont="1" applyBorder="1"/>
    <xf numFmtId="183" fontId="0" fillId="0" borderId="1" xfId="0" applyNumberFormat="1" applyBorder="1"/>
    <xf numFmtId="194" fontId="5" fillId="0" borderId="0" xfId="0" applyNumberFormat="1" applyFont="1" applyBorder="1"/>
    <xf numFmtId="194" fontId="5" fillId="0" borderId="7" xfId="0" applyNumberFormat="1" applyFont="1" applyBorder="1"/>
    <xf numFmtId="0" fontId="1" fillId="0" borderId="1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95" fontId="1" fillId="0" borderId="5" xfId="0" applyNumberFormat="1" applyFont="1" applyBorder="1" applyAlignment="1">
      <alignment horizontal="center"/>
    </xf>
    <xf numFmtId="195" fontId="1" fillId="0" borderId="1" xfId="0" applyNumberFormat="1" applyFont="1" applyBorder="1" applyAlignment="1">
      <alignment horizontal="center"/>
    </xf>
    <xf numFmtId="174" fontId="2" fillId="0" borderId="8" xfId="0" applyNumberFormat="1" applyFont="1" applyBorder="1" applyAlignment="1">
      <alignment horizontal="center"/>
    </xf>
    <xf numFmtId="168" fontId="4" fillId="0" borderId="5" xfId="0" applyNumberFormat="1" applyFont="1" applyBorder="1"/>
    <xf numFmtId="168" fontId="3" fillId="0" borderId="2" xfId="0" applyNumberFormat="1" applyFont="1" applyBorder="1"/>
    <xf numFmtId="168" fontId="3" fillId="0" borderId="6" xfId="0" applyNumberFormat="1" applyFont="1" applyBorder="1"/>
    <xf numFmtId="168" fontId="3" fillId="0" borderId="1" xfId="0" applyNumberFormat="1" applyFont="1" applyBorder="1"/>
    <xf numFmtId="168" fontId="3" fillId="0" borderId="8" xfId="0" applyNumberFormat="1" applyFont="1" applyBorder="1"/>
    <xf numFmtId="168" fontId="6" fillId="0" borderId="3" xfId="0" applyNumberFormat="1" applyFont="1" applyBorder="1"/>
    <xf numFmtId="168" fontId="6" fillId="0" borderId="2" xfId="0" applyNumberFormat="1" applyFont="1" applyBorder="1"/>
    <xf numFmtId="168" fontId="6" fillId="0" borderId="6" xfId="0" applyNumberFormat="1" applyFont="1" applyBorder="1"/>
    <xf numFmtId="168" fontId="6" fillId="0" borderId="4" xfId="0" applyNumberFormat="1" applyFont="1" applyBorder="1"/>
    <xf numFmtId="168" fontId="6" fillId="0" borderId="0" xfId="0" applyNumberFormat="1" applyFont="1" applyBorder="1"/>
    <xf numFmtId="168" fontId="6" fillId="0" borderId="7" xfId="0" applyNumberFormat="1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1802-A091-439A-9E4F-E2B4B09E00B0}">
  <dimension ref="B1:J15"/>
  <sheetViews>
    <sheetView showGridLines="0" tabSelected="1" zoomScale="125" zoomScaleNormal="125" workbookViewId="0">
      <selection activeCell="E5" sqref="E5"/>
    </sheetView>
  </sheetViews>
  <sheetFormatPr defaultRowHeight="15" x14ac:dyDescent="0.25"/>
  <cols>
    <col min="1" max="1" width="3.7109375" customWidth="1"/>
    <col min="2" max="2" width="18.140625" bestFit="1" customWidth="1"/>
    <col min="3" max="3" width="9.28515625" bestFit="1" customWidth="1"/>
    <col min="4" max="5" width="11.140625" bestFit="1" customWidth="1"/>
    <col min="6" max="10" width="9.5703125" bestFit="1" customWidth="1"/>
  </cols>
  <sheetData>
    <row r="1" spans="2:10" x14ac:dyDescent="0.25">
      <c r="B1" s="17"/>
    </row>
    <row r="2" spans="2:10" x14ac:dyDescent="0.25">
      <c r="B2" t="s">
        <v>7</v>
      </c>
      <c r="C2" s="10">
        <v>0.2</v>
      </c>
    </row>
    <row r="4" spans="2:10" x14ac:dyDescent="0.25">
      <c r="C4" s="30" t="s">
        <v>9</v>
      </c>
      <c r="D4" s="48"/>
      <c r="E4" s="31"/>
      <c r="F4" s="30" t="s">
        <v>10</v>
      </c>
      <c r="G4" s="30"/>
      <c r="H4" s="30"/>
      <c r="I4" s="30"/>
      <c r="J4" s="30"/>
    </row>
    <row r="5" spans="2:10" x14ac:dyDescent="0.25">
      <c r="C5" s="15">
        <f>+D5-1</f>
        <v>2018</v>
      </c>
      <c r="D5" s="15">
        <f>+E5-1</f>
        <v>2019</v>
      </c>
      <c r="E5" s="34">
        <v>2020</v>
      </c>
      <c r="F5" s="32">
        <f>+E5+1</f>
        <v>2021</v>
      </c>
      <c r="G5" s="33">
        <f t="shared" ref="G5:I5" si="0">+F5+1</f>
        <v>2022</v>
      </c>
      <c r="H5" s="33">
        <f t="shared" si="0"/>
        <v>2023</v>
      </c>
      <c r="I5" s="33">
        <f t="shared" si="0"/>
        <v>2024</v>
      </c>
      <c r="J5" s="33">
        <f t="shared" ref="J5" si="1">+I5+1</f>
        <v>2025</v>
      </c>
    </row>
    <row r="6" spans="2:10" x14ac:dyDescent="0.25">
      <c r="B6" t="s">
        <v>0</v>
      </c>
      <c r="C6" s="18">
        <v>90</v>
      </c>
      <c r="D6" s="18">
        <v>95</v>
      </c>
      <c r="E6" s="19">
        <v>100</v>
      </c>
      <c r="F6" s="20">
        <f>+E6*(1+F13)</f>
        <v>105.26315789473684</v>
      </c>
      <c r="G6" s="20">
        <f t="shared" ref="G6:I6" si="2">+F6*(1+G13)</f>
        <v>110.80332409972299</v>
      </c>
      <c r="H6" s="20">
        <f t="shared" si="2"/>
        <v>116.6350779997084</v>
      </c>
      <c r="I6" s="20">
        <f t="shared" si="2"/>
        <v>122.77376631548252</v>
      </c>
      <c r="J6" s="20">
        <f t="shared" ref="J6" si="3">+I6*(1+J13)</f>
        <v>129.23554348998158</v>
      </c>
    </row>
    <row r="7" spans="2:10" x14ac:dyDescent="0.25">
      <c r="B7" s="1" t="s">
        <v>1</v>
      </c>
      <c r="C7" s="21">
        <v>-45</v>
      </c>
      <c r="D7" s="21">
        <v>-47.5</v>
      </c>
      <c r="E7" s="22">
        <v>-50</v>
      </c>
      <c r="F7" s="21">
        <f>-F6*F14</f>
        <v>-52.631578947368418</v>
      </c>
      <c r="G7" s="21">
        <f t="shared" ref="G7:J7" si="4">-G6*G14</f>
        <v>-55.401662049861493</v>
      </c>
      <c r="H7" s="21">
        <f t="shared" si="4"/>
        <v>-58.3175389998542</v>
      </c>
      <c r="I7" s="21">
        <f t="shared" si="4"/>
        <v>-61.386883157741259</v>
      </c>
      <c r="J7" s="21">
        <f t="shared" si="4"/>
        <v>-64.61777174499079</v>
      </c>
    </row>
    <row r="8" spans="2:10" x14ac:dyDescent="0.25">
      <c r="B8" s="3" t="s">
        <v>2</v>
      </c>
      <c r="C8" s="23">
        <f>SUM(C6:C7)</f>
        <v>45</v>
      </c>
      <c r="D8" s="23">
        <f t="shared" ref="D8:E8" si="5">SUM(D6:D7)</f>
        <v>47.5</v>
      </c>
      <c r="E8" s="24">
        <f t="shared" si="5"/>
        <v>50</v>
      </c>
      <c r="F8" s="23">
        <f t="shared" ref="F8" si="6">SUM(F6:F7)</f>
        <v>52.631578947368418</v>
      </c>
      <c r="G8" s="23">
        <f t="shared" ref="G8" si="7">SUM(G6:G7)</f>
        <v>55.401662049861493</v>
      </c>
      <c r="H8" s="23">
        <f t="shared" ref="H8" si="8">SUM(H6:H7)</f>
        <v>58.3175389998542</v>
      </c>
      <c r="I8" s="23">
        <f t="shared" ref="I8:J8" si="9">SUM(I6:I7)</f>
        <v>61.386883157741259</v>
      </c>
      <c r="J8" s="23">
        <f t="shared" si="9"/>
        <v>64.61777174499079</v>
      </c>
    </row>
    <row r="9" spans="2:10" x14ac:dyDescent="0.25">
      <c r="B9" s="4" t="s">
        <v>3</v>
      </c>
      <c r="C9" s="25">
        <v>-9</v>
      </c>
      <c r="D9" s="25">
        <v>-9.5</v>
      </c>
      <c r="E9" s="26">
        <v>-10</v>
      </c>
      <c r="F9" s="27">
        <f>-F8*F15</f>
        <v>-10.526315789473685</v>
      </c>
      <c r="G9" s="27">
        <f t="shared" ref="G9:J9" si="10">-G8*G15</f>
        <v>-11.0803324099723</v>
      </c>
      <c r="H9" s="27">
        <f t="shared" si="10"/>
        <v>-11.663507799970841</v>
      </c>
      <c r="I9" s="27">
        <f t="shared" si="10"/>
        <v>-12.277376631548252</v>
      </c>
      <c r="J9" s="27">
        <f t="shared" si="10"/>
        <v>-12.923554348998159</v>
      </c>
    </row>
    <row r="10" spans="2:10" x14ac:dyDescent="0.25">
      <c r="B10" s="5" t="s">
        <v>4</v>
      </c>
      <c r="C10" s="28">
        <f>SUM(C8:C9)</f>
        <v>36</v>
      </c>
      <c r="D10" s="28">
        <f t="shared" ref="D10:E10" si="11">SUM(D8:D9)</f>
        <v>38</v>
      </c>
      <c r="E10" s="29">
        <f t="shared" si="11"/>
        <v>40</v>
      </c>
      <c r="F10" s="28">
        <f t="shared" ref="F10" si="12">SUM(F8:F9)</f>
        <v>42.105263157894733</v>
      </c>
      <c r="G10" s="28">
        <f t="shared" ref="G10" si="13">SUM(G8:G9)</f>
        <v>44.321329639889193</v>
      </c>
      <c r="H10" s="28">
        <f t="shared" ref="H10" si="14">SUM(H8:H9)</f>
        <v>46.654031199883363</v>
      </c>
      <c r="I10" s="28">
        <f t="shared" ref="I10:J10" si="15">SUM(I8:I9)</f>
        <v>49.109506526193009</v>
      </c>
      <c r="J10" s="28">
        <f t="shared" si="15"/>
        <v>51.694217395992631</v>
      </c>
    </row>
    <row r="11" spans="2:10" x14ac:dyDescent="0.25">
      <c r="E11" s="9"/>
      <c r="F11" s="1"/>
    </row>
    <row r="12" spans="2:10" x14ac:dyDescent="0.25">
      <c r="B12" s="5" t="s">
        <v>8</v>
      </c>
      <c r="E12" s="9"/>
      <c r="F12" s="1"/>
    </row>
    <row r="13" spans="2:10" x14ac:dyDescent="0.25">
      <c r="B13" s="6" t="s">
        <v>5</v>
      </c>
      <c r="C13" s="2"/>
      <c r="D13" s="11">
        <f>+D6/C6-1</f>
        <v>5.555555555555558E-2</v>
      </c>
      <c r="E13" s="11">
        <f>+E6/D6-1</f>
        <v>5.2631578947368363E-2</v>
      </c>
      <c r="F13" s="40">
        <f>'Projection Assumptions'!C3</f>
        <v>5.2631578947368363E-2</v>
      </c>
      <c r="G13" s="41">
        <f>'Projection Assumptions'!D3</f>
        <v>5.2631578947368363E-2</v>
      </c>
      <c r="H13" s="41">
        <f>'Projection Assumptions'!E3</f>
        <v>5.2631578947368363E-2</v>
      </c>
      <c r="I13" s="41">
        <f>'Projection Assumptions'!F3</f>
        <v>5.2631578947368363E-2</v>
      </c>
      <c r="J13" s="42">
        <f>'Projection Assumptions'!G3</f>
        <v>5.2631578947368363E-2</v>
      </c>
    </row>
    <row r="14" spans="2:10" x14ac:dyDescent="0.25">
      <c r="B14" s="7" t="s">
        <v>6</v>
      </c>
      <c r="C14" s="12">
        <f>-C7/C6</f>
        <v>0.5</v>
      </c>
      <c r="D14" s="12">
        <f t="shared" ref="D14:E14" si="16">-D7/D6</f>
        <v>0.5</v>
      </c>
      <c r="E14" s="16">
        <f t="shared" si="16"/>
        <v>0.5</v>
      </c>
      <c r="F14" s="43">
        <f>'Projection Assumptions'!C4</f>
        <v>0.5</v>
      </c>
      <c r="G14" s="44">
        <f>'Projection Assumptions'!D4</f>
        <v>0.5</v>
      </c>
      <c r="H14" s="44">
        <f>'Projection Assumptions'!E4</f>
        <v>0.5</v>
      </c>
      <c r="I14" s="44">
        <f>'Projection Assumptions'!F4</f>
        <v>0.5</v>
      </c>
      <c r="J14" s="45">
        <f>'Projection Assumptions'!G4</f>
        <v>0.5</v>
      </c>
    </row>
    <row r="15" spans="2:10" x14ac:dyDescent="0.25">
      <c r="B15" s="8" t="s">
        <v>11</v>
      </c>
      <c r="C15" s="13">
        <f>-C9/C8</f>
        <v>0.2</v>
      </c>
      <c r="D15" s="13">
        <f t="shared" ref="D15:E15" si="17">-D9/D8</f>
        <v>0.2</v>
      </c>
      <c r="E15" s="13">
        <f t="shared" si="17"/>
        <v>0.2</v>
      </c>
      <c r="F15" s="35">
        <f>+C2</f>
        <v>0.2</v>
      </c>
      <c r="G15" s="13">
        <f>F15</f>
        <v>0.2</v>
      </c>
      <c r="H15" s="13">
        <f t="shared" ref="H15:I15" si="18">G15</f>
        <v>0.2</v>
      </c>
      <c r="I15" s="13">
        <f t="shared" si="18"/>
        <v>0.2</v>
      </c>
      <c r="J15" s="14">
        <f t="shared" ref="J15" si="19">I15</f>
        <v>0.2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B048-CDEF-45BE-A66B-D4175A301FA9}">
  <dimension ref="B1:G4"/>
  <sheetViews>
    <sheetView showGridLines="0" workbookViewId="0">
      <selection activeCell="E3" sqref="E3"/>
    </sheetView>
  </sheetViews>
  <sheetFormatPr defaultRowHeight="15" x14ac:dyDescent="0.25"/>
  <cols>
    <col min="1" max="1" width="3.7109375" customWidth="1"/>
    <col min="2" max="2" width="18.140625" bestFit="1" customWidth="1"/>
    <col min="3" max="7" width="9.5703125" bestFit="1" customWidth="1"/>
  </cols>
  <sheetData>
    <row r="1" spans="2:7" x14ac:dyDescent="0.25">
      <c r="C1" s="1"/>
    </row>
    <row r="2" spans="2:7" x14ac:dyDescent="0.25">
      <c r="B2" s="5" t="s">
        <v>12</v>
      </c>
      <c r="C2" s="1"/>
    </row>
    <row r="3" spans="2:7" x14ac:dyDescent="0.25">
      <c r="B3" s="46" t="s">
        <v>5</v>
      </c>
      <c r="C3" s="36">
        <v>5.2631578947368363E-2</v>
      </c>
      <c r="D3" s="36">
        <v>5.2631578947368363E-2</v>
      </c>
      <c r="E3" s="36">
        <v>5.2631578947368363E-2</v>
      </c>
      <c r="F3" s="36">
        <v>5.2631578947368363E-2</v>
      </c>
      <c r="G3" s="37">
        <v>5.2631578947368363E-2</v>
      </c>
    </row>
    <row r="4" spans="2:7" x14ac:dyDescent="0.25">
      <c r="B4" s="47" t="s">
        <v>6</v>
      </c>
      <c r="C4" s="38">
        <v>0.5</v>
      </c>
      <c r="D4" s="38">
        <v>0.5</v>
      </c>
      <c r="E4" s="38">
        <v>0.5</v>
      </c>
      <c r="F4" s="38">
        <v>0.5</v>
      </c>
      <c r="G4" s="39">
        <v>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Projections</vt:lpstr>
      <vt:lpstr>Projection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2021-03-18T17:24:44Z</dcterms:created>
  <dcterms:modified xsi:type="dcterms:W3CDTF">2021-03-18T17:50:39Z</dcterms:modified>
</cp:coreProperties>
</file>